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65" windowHeight="8820" activeTab="4"/>
  </bookViews>
  <sheets>
    <sheet name="U 14" sheetId="1" r:id="rId1"/>
    <sheet name="U  18" sheetId="2" r:id="rId2"/>
    <sheet name="Senioren B" sheetId="3" r:id="rId3"/>
    <sheet name="Seniorinnen" sheetId="4" r:id="rId4"/>
    <sheet name="Pokal Damen" sheetId="5" r:id="rId5"/>
    <sheet name="Pokal Herren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<sst xmlns="http://schemas.openxmlformats.org/spreadsheetml/2006/main" count="295" uniqueCount="120">
  <si>
    <t>Ostsächsischer Keglerverband (OKV) e.V.</t>
  </si>
  <si>
    <t xml:space="preserve">Sportwart  -  Senioren </t>
  </si>
  <si>
    <t xml:space="preserve"> Name</t>
  </si>
  <si>
    <t>Paß-Nr.</t>
  </si>
  <si>
    <t>Volle</t>
  </si>
  <si>
    <t>Abräumen</t>
  </si>
  <si>
    <t>Gesamt</t>
  </si>
  <si>
    <t>FW</t>
  </si>
  <si>
    <t>1) Bahn/Kugelmaterial in Ordnung    Ja / Nein</t>
  </si>
  <si>
    <t xml:space="preserve">2) Pässe in Ordnung  Ja / Nein  3) Prodest Ja / Nein  4) Verletzung  Ja / Nein   5) Verwarnung  Ja 7 Nein   6) Sonstiges  Ja /Nein  7) Werbevertrag  Ja / Nein     </t>
  </si>
  <si>
    <t>Unterschriften :</t>
  </si>
  <si>
    <t>Bemerkungen zu :</t>
  </si>
  <si>
    <t>Spielklasse: Vereinsmeisterschaften Senioren B</t>
  </si>
  <si>
    <t>SSV Planeta Radebeul</t>
  </si>
  <si>
    <t>SC Riesa</t>
  </si>
  <si>
    <t>Fortschritt Pirna</t>
  </si>
  <si>
    <t>1.Platz</t>
  </si>
  <si>
    <t>2.Platz</t>
  </si>
  <si>
    <t>3.Platz</t>
  </si>
  <si>
    <t>4.Platz</t>
  </si>
  <si>
    <t>5.Platz</t>
  </si>
  <si>
    <t>Ort : Radebeul</t>
  </si>
  <si>
    <t>SC Hoyerswerda</t>
  </si>
  <si>
    <t>KSV 1991 Freital</t>
  </si>
  <si>
    <t>KV Dresden Leuben</t>
  </si>
  <si>
    <t>Spielklasse: Vereinsmeisterschaften Seniorinnen</t>
  </si>
  <si>
    <t>MSV Bautzen 04</t>
  </si>
  <si>
    <t>SV Wacker Mohorn</t>
  </si>
  <si>
    <t xml:space="preserve"> </t>
  </si>
  <si>
    <t xml:space="preserve"> Ingrid Stephan</t>
  </si>
  <si>
    <t xml:space="preserve"> Bianka Tränkner</t>
  </si>
  <si>
    <t xml:space="preserve"> Johanna Eckhold</t>
  </si>
  <si>
    <t xml:space="preserve"> Angela Dürsel</t>
  </si>
  <si>
    <t xml:space="preserve">  Bärbel Schimek</t>
  </si>
  <si>
    <t xml:space="preserve"> Angela Mertz</t>
  </si>
  <si>
    <t xml:space="preserve"> Birgit Höse</t>
  </si>
  <si>
    <t xml:space="preserve"> Manuela Schulze</t>
  </si>
  <si>
    <t xml:space="preserve"> Karin Türpitz</t>
  </si>
  <si>
    <t xml:space="preserve"> Waltraut Hobrack</t>
  </si>
  <si>
    <t xml:space="preserve"> Kersti Friese</t>
  </si>
  <si>
    <t xml:space="preserve">  Renate Förster</t>
  </si>
  <si>
    <t xml:space="preserve"> Sylvia Ziecke</t>
  </si>
  <si>
    <t xml:space="preserve"> Ursela Engelmann</t>
  </si>
  <si>
    <t xml:space="preserve"> Magda Große</t>
  </si>
  <si>
    <t xml:space="preserve"> Marion Grahl</t>
  </si>
  <si>
    <t xml:space="preserve"> Güter Kockot</t>
  </si>
  <si>
    <t xml:space="preserve"> Helmut Sternitzke</t>
  </si>
  <si>
    <t xml:space="preserve"> Rainer Wobel</t>
  </si>
  <si>
    <t xml:space="preserve"> Siegfried Weber</t>
  </si>
  <si>
    <t xml:space="preserve"> Hans Titze</t>
  </si>
  <si>
    <t xml:space="preserve"> Horst Friedrich</t>
  </si>
  <si>
    <t xml:space="preserve"> Wolfgang  Höhme</t>
  </si>
  <si>
    <t xml:space="preserve"> Heiner Liebscher</t>
  </si>
  <si>
    <t xml:space="preserve"> Peter Börner</t>
  </si>
  <si>
    <t xml:space="preserve"> Herbert Schneider</t>
  </si>
  <si>
    <t xml:space="preserve"> Eberhard Berger</t>
  </si>
  <si>
    <t xml:space="preserve"> Hans Lederer</t>
  </si>
  <si>
    <t xml:space="preserve"> Jürgen Hartthaler</t>
  </si>
  <si>
    <t xml:space="preserve"> Michael Stange</t>
  </si>
  <si>
    <t xml:space="preserve"> Peter Gnauck</t>
  </si>
  <si>
    <t xml:space="preserve"> Gert Natusch</t>
  </si>
  <si>
    <t xml:space="preserve"> H.-Jürgen Fischer</t>
  </si>
  <si>
    <t xml:space="preserve"> Roland Brömßer</t>
  </si>
  <si>
    <t xml:space="preserve"> Siegfried Kirsten</t>
  </si>
  <si>
    <t xml:space="preserve"> Dieter Beger</t>
  </si>
  <si>
    <r>
      <t xml:space="preserve">          Mannschaftsmeisterschaften 2011 </t>
    </r>
    <r>
      <rPr>
        <b/>
        <i/>
        <u val="single"/>
        <sz val="20"/>
        <color indexed="62"/>
        <rFont val="Arial"/>
        <family val="2"/>
      </rPr>
      <t>U 14</t>
    </r>
    <r>
      <rPr>
        <b/>
        <sz val="20"/>
        <color indexed="62"/>
        <rFont val="Arial"/>
        <family val="2"/>
      </rPr>
      <t xml:space="preserve">   Endrunde</t>
    </r>
  </si>
  <si>
    <t xml:space="preserve">                                     Bautzen 06.03.2011        Ergebnisse und Platzierung</t>
  </si>
  <si>
    <t>Mannschaft</t>
  </si>
  <si>
    <t>Abräumer</t>
  </si>
  <si>
    <t>Fehlwurf</t>
  </si>
  <si>
    <t>gesamt</t>
  </si>
  <si>
    <t>Platz</t>
  </si>
  <si>
    <t>w e i b l i c h</t>
  </si>
  <si>
    <t>SV Demitz-Thumitz</t>
  </si>
  <si>
    <t>SV Laußnitz</t>
  </si>
  <si>
    <t>SV Lok Nossen</t>
  </si>
  <si>
    <t>KSV Dresden (außer Wertung)</t>
  </si>
  <si>
    <t>m ä n n l i c h</t>
  </si>
  <si>
    <t>KV Bautzen 1951</t>
  </si>
  <si>
    <t>Baruther SV</t>
  </si>
  <si>
    <t>DSV 1910 Dresden</t>
  </si>
  <si>
    <t>KSV Ottendorf-Okrilla</t>
  </si>
  <si>
    <t>SV Reichenbach</t>
  </si>
  <si>
    <t>Platz 1 und 2 weiblich sowie Platz 1 und 2 männlich qualifizieren sich zur Landesmannschaftsmeisterschaft am 10.04.2011 in Markranstädt</t>
  </si>
  <si>
    <r>
      <t xml:space="preserve">          Mannschaftsmeisterschaften 2011 </t>
    </r>
    <r>
      <rPr>
        <b/>
        <i/>
        <u val="single"/>
        <sz val="20"/>
        <color indexed="62"/>
        <rFont val="Arial"/>
        <family val="2"/>
      </rPr>
      <t>U 18</t>
    </r>
    <r>
      <rPr>
        <b/>
        <sz val="20"/>
        <color indexed="62"/>
        <rFont val="Arial"/>
        <family val="2"/>
      </rPr>
      <t xml:space="preserve">   Endrunde</t>
    </r>
  </si>
  <si>
    <t xml:space="preserve">                                    Bautzen 06.03.2011        Ergebnisse und Platzierung</t>
  </si>
  <si>
    <t>KF Zeithain</t>
  </si>
  <si>
    <t>Baruther SV 90</t>
  </si>
  <si>
    <t>g e m i s c h t</t>
  </si>
  <si>
    <t>SG Medizin Großschweidnitz</t>
  </si>
  <si>
    <t>TSV Merschwitz</t>
  </si>
  <si>
    <t>Relegationsturnier zum Aufstieg in die Landesliga für den Erstplatzierten U 18 männlich                                   am 17.04.10 in Torgau</t>
  </si>
  <si>
    <t>Pokal Herren</t>
  </si>
  <si>
    <t xml:space="preserve">            Keglerverband Sachsen e. V.</t>
  </si>
  <si>
    <t>Spielbericht</t>
  </si>
  <si>
    <t xml:space="preserve">                 Ort:</t>
  </si>
  <si>
    <t>Thonberg</t>
  </si>
  <si>
    <t>Spielklasse:</t>
  </si>
  <si>
    <t>OKV-Pokal Herren</t>
  </si>
  <si>
    <t>Datum:</t>
  </si>
  <si>
    <t>MANNSCHAFT:</t>
  </si>
  <si>
    <t>Name, Vorname</t>
  </si>
  <si>
    <t>Geb.-Jahr</t>
  </si>
  <si>
    <t>Ja          Nein</t>
  </si>
  <si>
    <t xml:space="preserve"> Ja           Nein</t>
  </si>
  <si>
    <t xml:space="preserve">              Ja       Nein</t>
  </si>
  <si>
    <t xml:space="preserve">                                           Ja         Nein</t>
  </si>
  <si>
    <t xml:space="preserve">                  Ja       Nein</t>
  </si>
  <si>
    <t xml:space="preserve">  Ja</t>
  </si>
  <si>
    <t>Nein</t>
  </si>
  <si>
    <t>1 ) Bahn/Kugelmat. i.Ordnung</t>
  </si>
  <si>
    <t>2 ) Pässe in Ordnung</t>
  </si>
  <si>
    <t>3 ) Protest</t>
  </si>
  <si>
    <t>4 ) Verletzung</t>
  </si>
  <si>
    <t>5 ) Verwarnung</t>
  </si>
  <si>
    <t xml:space="preserve">              6 ) Sonstiges</t>
  </si>
  <si>
    <t xml:space="preserve">                                                    Ja            Nein</t>
  </si>
  <si>
    <t>7 ) Werbevertrag</t>
  </si>
  <si>
    <t>BSV Chemie Radebeul ohne Wertung, da ein unberechtigter Spieler eingesetzt wurde.</t>
  </si>
  <si>
    <t>OKV-Pokal Damen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</si>
</sst>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"/>
  </numFmts>
  <fonts count="32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20"/>
      <color indexed="62"/>
      <name val="Arial"/>
      <family val="2"/>
    </font>
    <font>
      <sz val="12"/>
      <name val="Arial"/>
      <family val="0"/>
    </font>
    <font>
      <b/>
      <i/>
      <u val="single"/>
      <sz val="20"/>
      <color indexed="62"/>
      <name val="Arial"/>
      <family val="2"/>
    </font>
    <font>
      <b/>
      <sz val="16"/>
      <color indexed="62"/>
      <name val="Arial"/>
      <family val="2"/>
    </font>
    <font>
      <sz val="14"/>
      <name val="Arial"/>
      <family val="2"/>
    </font>
    <font>
      <b/>
      <u val="single"/>
      <sz val="14"/>
      <color indexed="17"/>
      <name val="Arial"/>
      <family val="2"/>
    </font>
    <font>
      <sz val="14"/>
      <color indexed="8"/>
      <name val="Arial"/>
      <family val="0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Wingdings 2"/>
      <family val="1"/>
    </font>
    <font>
      <b/>
      <sz val="14"/>
      <color indexed="10"/>
      <name val="Arial"/>
      <family val="2"/>
    </font>
    <font>
      <b/>
      <sz val="20"/>
      <name val="Abadi MT Condensed Light"/>
      <family val="2"/>
    </font>
    <font>
      <b/>
      <sz val="26"/>
      <name val="Abadi MT Condensed Light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gency FB"/>
      <family val="0"/>
    </font>
    <font>
      <sz val="10"/>
      <name val="Agency FB"/>
      <family val="0"/>
    </font>
    <font>
      <sz val="8"/>
      <name val="Agency FB"/>
      <family val="0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hair"/>
      <bottom style="hair"/>
    </border>
    <border>
      <left style="thin">
        <color indexed="55"/>
      </left>
      <right style="thin">
        <color indexed="55"/>
      </right>
      <top style="thin">
        <color indexed="55"/>
      </top>
      <bottom style="hair"/>
    </border>
    <border>
      <left style="thin">
        <color indexed="55"/>
      </left>
      <right style="thin">
        <color indexed="55"/>
      </right>
      <top style="hair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hair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18">
      <alignment/>
      <protection/>
    </xf>
    <xf numFmtId="0" fontId="13" fillId="0" borderId="3" xfId="18" applyFont="1" applyBorder="1" applyAlignment="1">
      <alignment horizontal="center" vertical="center" wrapText="1"/>
      <protection/>
    </xf>
    <xf numFmtId="0" fontId="13" fillId="0" borderId="4" xfId="18" applyFont="1" applyBorder="1" applyAlignment="1">
      <alignment horizontal="center" vertical="center"/>
      <protection/>
    </xf>
    <xf numFmtId="0" fontId="13" fillId="0" borderId="5" xfId="18" applyFont="1" applyBorder="1" applyAlignment="1">
      <alignment horizontal="center" vertical="center"/>
      <protection/>
    </xf>
    <xf numFmtId="0" fontId="15" fillId="0" borderId="6" xfId="18" applyFont="1" applyBorder="1" applyAlignment="1">
      <alignment horizontal="center" vertical="center"/>
      <protection/>
    </xf>
    <xf numFmtId="0" fontId="0" fillId="0" borderId="7" xfId="18" applyFont="1" applyBorder="1" applyAlignment="1">
      <alignment horizontal="center" vertical="center"/>
      <protection/>
    </xf>
    <xf numFmtId="0" fontId="10" fillId="0" borderId="7" xfId="18" applyFont="1" applyBorder="1" applyAlignment="1">
      <alignment horizontal="center" vertical="center"/>
      <protection/>
    </xf>
    <xf numFmtId="0" fontId="16" fillId="0" borderId="8" xfId="18" applyFont="1" applyBorder="1" applyAlignment="1">
      <alignment horizontal="center" vertical="center"/>
      <protection/>
    </xf>
    <xf numFmtId="0" fontId="15" fillId="0" borderId="9" xfId="18" applyFont="1" applyBorder="1" applyAlignment="1">
      <alignment horizontal="center" vertical="center"/>
      <protection/>
    </xf>
    <xf numFmtId="0" fontId="0" fillId="0" borderId="1" xfId="18" applyFont="1" applyBorder="1" applyAlignment="1">
      <alignment horizontal="center" vertical="center"/>
      <protection/>
    </xf>
    <xf numFmtId="0" fontId="10" fillId="0" borderId="1" xfId="18" applyFont="1" applyBorder="1" applyAlignment="1">
      <alignment horizontal="center" vertical="center"/>
      <protection/>
    </xf>
    <xf numFmtId="0" fontId="16" fillId="0" borderId="10" xfId="18" applyFont="1" applyBorder="1" applyAlignment="1">
      <alignment horizontal="center" vertical="center"/>
      <protection/>
    </xf>
    <xf numFmtId="0" fontId="10" fillId="0" borderId="1" xfId="18" applyBorder="1" applyAlignment="1">
      <alignment horizontal="center" vertical="center"/>
      <protection/>
    </xf>
    <xf numFmtId="0" fontId="17" fillId="0" borderId="10" xfId="18" applyFont="1" applyBorder="1" applyAlignment="1">
      <alignment horizontal="center" vertical="center"/>
      <protection/>
    </xf>
    <xf numFmtId="0" fontId="17" fillId="0" borderId="11" xfId="18" applyFont="1" applyBorder="1" applyAlignment="1">
      <alignment horizontal="center" vertical="center"/>
      <protection/>
    </xf>
    <xf numFmtId="0" fontId="15" fillId="0" borderId="12" xfId="18" applyFont="1" applyBorder="1" applyAlignment="1">
      <alignment horizontal="center" vertical="center"/>
      <protection/>
    </xf>
    <xf numFmtId="0" fontId="0" fillId="0" borderId="13" xfId="18" applyFont="1" applyBorder="1" applyAlignment="1">
      <alignment horizontal="center" vertical="center"/>
      <protection/>
    </xf>
    <xf numFmtId="0" fontId="10" fillId="0" borderId="13" xfId="18" applyBorder="1" applyAlignment="1">
      <alignment horizontal="center" vertical="center"/>
      <protection/>
    </xf>
    <xf numFmtId="0" fontId="18" fillId="0" borderId="14" xfId="18" applyFont="1" applyBorder="1" applyAlignment="1">
      <alignment horizontal="center" vertical="center"/>
      <protection/>
    </xf>
    <xf numFmtId="0" fontId="16" fillId="0" borderId="8" xfId="18" applyFont="1" applyBorder="1" applyAlignment="1">
      <alignment horizontal="center" vertical="center"/>
      <protection/>
    </xf>
    <xf numFmtId="0" fontId="18" fillId="0" borderId="10" xfId="18" applyFont="1" applyBorder="1" applyAlignment="1">
      <alignment horizontal="center" vertical="center"/>
      <protection/>
    </xf>
    <xf numFmtId="0" fontId="10" fillId="0" borderId="13" xfId="18" applyFont="1" applyBorder="1" applyAlignment="1">
      <alignment horizontal="center" vertical="center"/>
      <protection/>
    </xf>
    <xf numFmtId="0" fontId="18" fillId="0" borderId="15" xfId="18" applyFont="1" applyBorder="1" applyAlignment="1">
      <alignment horizontal="center" vertical="center"/>
      <protection/>
    </xf>
    <xf numFmtId="172" fontId="10" fillId="0" borderId="0" xfId="18" applyNumberFormat="1" applyBorder="1" applyAlignment="1">
      <alignment horizontal="center" vertical="center"/>
      <protection/>
    </xf>
    <xf numFmtId="0" fontId="10" fillId="0" borderId="0" xfId="18" applyBorder="1" applyAlignment="1">
      <alignment horizontal="center" vertical="center"/>
      <protection/>
    </xf>
    <xf numFmtId="0" fontId="10" fillId="0" borderId="0" xfId="18" applyBorder="1">
      <alignment/>
      <protection/>
    </xf>
    <xf numFmtId="0" fontId="20" fillId="0" borderId="0" xfId="18" applyFont="1">
      <alignment/>
      <protection/>
    </xf>
    <xf numFmtId="172" fontId="15" fillId="0" borderId="6" xfId="18" applyNumberFormat="1" applyFont="1" applyBorder="1" applyAlignment="1">
      <alignment horizontal="center" vertical="center"/>
      <protection/>
    </xf>
    <xf numFmtId="0" fontId="13" fillId="0" borderId="7" xfId="18" applyFont="1" applyBorder="1" applyAlignment="1">
      <alignment horizontal="center" vertical="center"/>
      <protection/>
    </xf>
    <xf numFmtId="0" fontId="13" fillId="0" borderId="7" xfId="18" applyFont="1" applyBorder="1" applyAlignment="1">
      <alignment horizontal="center" vertical="center"/>
      <protection/>
    </xf>
    <xf numFmtId="0" fontId="21" fillId="0" borderId="8" xfId="18" applyFont="1" applyBorder="1" applyAlignment="1">
      <alignment horizontal="center" vertical="center"/>
      <protection/>
    </xf>
    <xf numFmtId="172" fontId="15" fillId="0" borderId="12" xfId="18" applyNumberFormat="1" applyFont="1" applyBorder="1" applyAlignment="1">
      <alignment horizontal="center" vertical="center"/>
      <protection/>
    </xf>
    <xf numFmtId="0" fontId="13" fillId="0" borderId="13" xfId="18" applyFont="1" applyBorder="1" applyAlignment="1">
      <alignment horizontal="center" vertical="center"/>
      <protection/>
    </xf>
    <xf numFmtId="0" fontId="13" fillId="0" borderId="13" xfId="18" applyFont="1" applyBorder="1" applyAlignment="1">
      <alignment horizontal="center" vertical="center"/>
      <protection/>
    </xf>
    <xf numFmtId="0" fontId="19" fillId="0" borderId="15" xfId="18" applyFont="1" applyBorder="1" applyAlignment="1">
      <alignment horizontal="center" vertical="center"/>
      <protection/>
    </xf>
    <xf numFmtId="0" fontId="19" fillId="0" borderId="8" xfId="18" applyFont="1" applyBorder="1" applyAlignment="1">
      <alignment horizontal="center" vertical="center"/>
      <protection/>
    </xf>
    <xf numFmtId="172" fontId="15" fillId="0" borderId="9" xfId="18" applyNumberFormat="1" applyFont="1" applyBorder="1" applyAlignment="1">
      <alignment horizontal="center" vertical="center"/>
      <protection/>
    </xf>
    <xf numFmtId="0" fontId="13" fillId="0" borderId="1" xfId="18" applyFont="1" applyBorder="1" applyAlignment="1">
      <alignment horizontal="center" vertical="center"/>
      <protection/>
    </xf>
    <xf numFmtId="0" fontId="19" fillId="0" borderId="10" xfId="18" applyFont="1" applyBorder="1" applyAlignment="1">
      <alignment horizontal="center" vertical="center"/>
      <protection/>
    </xf>
    <xf numFmtId="0" fontId="19" fillId="0" borderId="14" xfId="18" applyFont="1" applyBorder="1" applyAlignment="1">
      <alignment horizontal="center" vertical="center"/>
      <protection/>
    </xf>
    <xf numFmtId="0" fontId="19" fillId="0" borderId="0" xfId="18" applyFont="1" applyAlignment="1">
      <alignment horizontal="center" vertical="center" wrapText="1"/>
      <protection/>
    </xf>
    <xf numFmtId="0" fontId="9" fillId="0" borderId="0" xfId="18" applyFont="1" applyAlignment="1">
      <alignment horizontal="left" vertical="center"/>
      <protection/>
    </xf>
    <xf numFmtId="0" fontId="12" fillId="0" borderId="0" xfId="18" applyFont="1" applyAlignment="1">
      <alignment horizontal="left" vertical="center"/>
      <protection/>
    </xf>
    <xf numFmtId="0" fontId="14" fillId="0" borderId="16" xfId="18" applyFont="1" applyBorder="1" applyAlignment="1">
      <alignment horizontal="center" vertical="center" wrapText="1"/>
      <protection/>
    </xf>
    <xf numFmtId="0" fontId="14" fillId="0" borderId="17" xfId="18" applyFont="1" applyBorder="1" applyAlignment="1">
      <alignment horizontal="center" vertical="center" wrapText="1"/>
      <protection/>
    </xf>
    <xf numFmtId="0" fontId="14" fillId="0" borderId="18" xfId="18" applyFont="1" applyBorder="1" applyAlignment="1">
      <alignment horizontal="center" vertical="center" wrapText="1"/>
      <protection/>
    </xf>
    <xf numFmtId="172" fontId="14" fillId="0" borderId="19" xfId="18" applyNumberFormat="1" applyFont="1" applyBorder="1" applyAlignment="1">
      <alignment horizontal="center" vertical="center"/>
      <protection/>
    </xf>
    <xf numFmtId="172" fontId="14" fillId="0" borderId="0" xfId="18" applyNumberFormat="1" applyFont="1" applyBorder="1" applyAlignment="1">
      <alignment horizontal="center" vertical="center"/>
      <protection/>
    </xf>
    <xf numFmtId="172" fontId="14" fillId="0" borderId="20" xfId="18" applyNumberFormat="1" applyFont="1" applyBorder="1" applyAlignment="1">
      <alignment horizontal="center" vertical="center"/>
      <protection/>
    </xf>
    <xf numFmtId="0" fontId="19" fillId="0" borderId="17" xfId="18" applyFont="1" applyBorder="1" applyAlignment="1">
      <alignment horizontal="center" vertical="center" wrapText="1"/>
      <protection/>
    </xf>
    <xf numFmtId="0" fontId="19" fillId="0" borderId="0" xfId="18" applyFont="1" applyAlignment="1">
      <alignment horizontal="center" vertical="center" wrapText="1"/>
      <protection/>
    </xf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2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0" fontId="24" fillId="0" borderId="0" xfId="0" applyFont="1" applyFill="1" applyAlignment="1" applyProtection="1">
      <alignment/>
      <protection locked="0"/>
    </xf>
    <xf numFmtId="14" fontId="25" fillId="0" borderId="0" xfId="0" applyNumberFormat="1" applyFont="1" applyFill="1" applyAlignment="1" applyProtection="1">
      <alignment horizontal="centerContinuous"/>
      <protection locked="0"/>
    </xf>
    <xf numFmtId="14" fontId="0" fillId="0" borderId="0" xfId="0" applyNumberFormat="1" applyFill="1" applyAlignment="1" applyProtection="1">
      <alignment horizontal="centerContinuous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22" xfId="0" applyFont="1" applyFill="1" applyBorder="1" applyAlignment="1" applyProtection="1">
      <alignment vertical="center"/>
      <protection/>
    </xf>
    <xf numFmtId="0" fontId="29" fillId="0" borderId="23" xfId="0" applyFont="1" applyBorder="1" applyAlignment="1" applyProtection="1">
      <alignment vertical="center"/>
      <protection/>
    </xf>
    <xf numFmtId="0" fontId="30" fillId="0" borderId="23" xfId="0" applyFont="1" applyBorder="1" applyAlignment="1" applyProtection="1">
      <alignment horizontal="center" vertical="center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1" fontId="10" fillId="0" borderId="23" xfId="15" applyNumberFormat="1" applyFont="1" applyBorder="1" applyAlignment="1" applyProtection="1">
      <alignment horizontal="center" vertical="center"/>
      <protection/>
    </xf>
    <xf numFmtId="0" fontId="10" fillId="0" borderId="23" xfId="0" applyFont="1" applyFill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29" fillId="0" borderId="22" xfId="0" applyFont="1" applyBorder="1" applyAlignment="1" applyProtection="1">
      <alignment vertical="center"/>
      <protection/>
    </xf>
    <xf numFmtId="1" fontId="10" fillId="0" borderId="22" xfId="15" applyNumberFormat="1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29" fillId="0" borderId="24" xfId="0" applyFont="1" applyBorder="1" applyAlignment="1" applyProtection="1">
      <alignment vertical="center"/>
      <protection/>
    </xf>
    <xf numFmtId="1" fontId="10" fillId="0" borderId="25" xfId="15" applyNumberFormat="1" applyFont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vertical="center"/>
      <protection/>
    </xf>
    <xf numFmtId="0" fontId="10" fillId="0" borderId="26" xfId="0" applyFont="1" applyBorder="1" applyAlignment="1" applyProtection="1">
      <alignment vertical="center"/>
      <protection/>
    </xf>
    <xf numFmtId="1" fontId="10" fillId="0" borderId="27" xfId="15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 locked="0"/>
    </xf>
    <xf numFmtId="0" fontId="18" fillId="0" borderId="2" xfId="0" applyFont="1" applyBorder="1" applyAlignment="1" applyProtection="1">
      <alignment horizontal="right" vertical="center"/>
      <protection/>
    </xf>
    <xf numFmtId="0" fontId="18" fillId="0" borderId="28" xfId="0" applyFont="1" applyBorder="1" applyAlignment="1" applyProtection="1">
      <alignment horizontal="center" vertical="center"/>
      <protection/>
    </xf>
    <xf numFmtId="0" fontId="31" fillId="0" borderId="29" xfId="0" applyFont="1" applyBorder="1" applyAlignment="1" applyProtection="1">
      <alignment vertical="center"/>
      <protection/>
    </xf>
    <xf numFmtId="0" fontId="18" fillId="0" borderId="1" xfId="0" applyFont="1" applyBorder="1" applyAlignment="1" applyProtection="1">
      <alignment horizontal="center" vertical="center"/>
      <protection/>
    </xf>
    <xf numFmtId="0" fontId="18" fillId="0" borderId="28" xfId="0" applyFont="1" applyBorder="1" applyAlignment="1" applyProtection="1">
      <alignment vertical="center"/>
      <protection/>
    </xf>
    <xf numFmtId="1" fontId="18" fillId="0" borderId="1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25" fillId="0" borderId="28" xfId="0" applyFont="1" applyBorder="1" applyAlignment="1" applyProtection="1">
      <alignment horizontal="center" vertical="center"/>
      <protection/>
    </xf>
    <xf numFmtId="0" fontId="21" fillId="0" borderId="29" xfId="0" applyFont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Percent" xfId="17"/>
    <cellStyle name="Standard_MM-Startfolge U14+U18" xfId="18"/>
    <cellStyle name="Currency" xfId="19"/>
    <cellStyle name="Currency [0]" xfId="20"/>
  </cellStyles>
  <dxfs count="6">
    <dxf>
      <font>
        <color rgb="FFFFFFFF"/>
      </font>
      <border/>
    </dxf>
    <dxf>
      <font>
        <color rgb="FFFF0000"/>
      </font>
      <border/>
    </dxf>
    <dxf>
      <font>
        <color rgb="FF00FF00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  <dxf>
      <font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0</xdr:col>
      <xdr:colOff>752475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723900" cy="990600"/>
        </a:xfrm>
        <a:prstGeom prst="rect">
          <a:avLst/>
        </a:prstGeom>
        <a:solidFill>
          <a:srgbClr val="339966"/>
        </a:solidFill>
        <a:ln w="9525" cmpd="sng">
          <a:noFill/>
        </a:ln>
      </xdr:spPr>
    </xdr:pic>
    <xdr:clientData/>
  </xdr:twoCellAnchor>
  <xdr:twoCellAnchor>
    <xdr:from>
      <xdr:col>5</xdr:col>
      <xdr:colOff>57150</xdr:colOff>
      <xdr:row>0</xdr:row>
      <xdr:rowOff>104775</xdr:rowOff>
    </xdr:from>
    <xdr:to>
      <xdr:col>5</xdr:col>
      <xdr:colOff>1000125</xdr:colOff>
      <xdr:row>5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104775"/>
          <a:ext cx="942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0</xdr:row>
      <xdr:rowOff>19050</xdr:rowOff>
    </xdr:from>
    <xdr:to>
      <xdr:col>6</xdr:col>
      <xdr:colOff>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19050"/>
          <a:ext cx="9334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0</xdr:col>
      <xdr:colOff>657225</xdr:colOff>
      <xdr:row>4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"/>
          <a:ext cx="657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2</xdr:row>
      <xdr:rowOff>152400</xdr:rowOff>
    </xdr:to>
    <xdr:pic>
      <xdr:nvPicPr>
        <xdr:cNvPr id="1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27</xdr:row>
      <xdr:rowOff>19050</xdr:rowOff>
    </xdr:from>
    <xdr:to>
      <xdr:col>2</xdr:col>
      <xdr:colOff>161925</xdr:colOff>
      <xdr:row>27</xdr:row>
      <xdr:rowOff>161925</xdr:rowOff>
    </xdr:to>
    <xdr:sp>
      <xdr:nvSpPr>
        <xdr:cNvPr id="2" name="Oval 2"/>
        <xdr:cNvSpPr>
          <a:spLocks/>
        </xdr:cNvSpPr>
      </xdr:nvSpPr>
      <xdr:spPr>
        <a:xfrm>
          <a:off x="1495425" y="383857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27</xdr:row>
      <xdr:rowOff>19050</xdr:rowOff>
    </xdr:from>
    <xdr:to>
      <xdr:col>2</xdr:col>
      <xdr:colOff>419100</xdr:colOff>
      <xdr:row>27</xdr:row>
      <xdr:rowOff>161925</xdr:rowOff>
    </xdr:to>
    <xdr:sp>
      <xdr:nvSpPr>
        <xdr:cNvPr id="3" name="Oval 3"/>
        <xdr:cNvSpPr>
          <a:spLocks/>
        </xdr:cNvSpPr>
      </xdr:nvSpPr>
      <xdr:spPr>
        <a:xfrm>
          <a:off x="1752600" y="383857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27</xdr:row>
      <xdr:rowOff>19050</xdr:rowOff>
    </xdr:from>
    <xdr:to>
      <xdr:col>5</xdr:col>
      <xdr:colOff>161925</xdr:colOff>
      <xdr:row>27</xdr:row>
      <xdr:rowOff>161925</xdr:rowOff>
    </xdr:to>
    <xdr:sp>
      <xdr:nvSpPr>
        <xdr:cNvPr id="4" name="Oval 4"/>
        <xdr:cNvSpPr>
          <a:spLocks/>
        </xdr:cNvSpPr>
      </xdr:nvSpPr>
      <xdr:spPr>
        <a:xfrm>
          <a:off x="3048000" y="383857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27</xdr:row>
      <xdr:rowOff>19050</xdr:rowOff>
    </xdr:from>
    <xdr:to>
      <xdr:col>5</xdr:col>
      <xdr:colOff>438150</xdr:colOff>
      <xdr:row>27</xdr:row>
      <xdr:rowOff>161925</xdr:rowOff>
    </xdr:to>
    <xdr:sp>
      <xdr:nvSpPr>
        <xdr:cNvPr id="5" name="Oval 5"/>
        <xdr:cNvSpPr>
          <a:spLocks/>
        </xdr:cNvSpPr>
      </xdr:nvSpPr>
      <xdr:spPr>
        <a:xfrm>
          <a:off x="3324225" y="383857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27</xdr:row>
      <xdr:rowOff>19050</xdr:rowOff>
    </xdr:from>
    <xdr:to>
      <xdr:col>7</xdr:col>
      <xdr:colOff>390525</xdr:colOff>
      <xdr:row>27</xdr:row>
      <xdr:rowOff>161925</xdr:rowOff>
    </xdr:to>
    <xdr:sp>
      <xdr:nvSpPr>
        <xdr:cNvPr id="6" name="Oval 6"/>
        <xdr:cNvSpPr>
          <a:spLocks/>
        </xdr:cNvSpPr>
      </xdr:nvSpPr>
      <xdr:spPr>
        <a:xfrm>
          <a:off x="4162425" y="383857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27</xdr:row>
      <xdr:rowOff>19050</xdr:rowOff>
    </xdr:from>
    <xdr:to>
      <xdr:col>8</xdr:col>
      <xdr:colOff>123825</xdr:colOff>
      <xdr:row>27</xdr:row>
      <xdr:rowOff>161925</xdr:rowOff>
    </xdr:to>
    <xdr:sp>
      <xdr:nvSpPr>
        <xdr:cNvPr id="7" name="Oval 7"/>
        <xdr:cNvSpPr>
          <a:spLocks/>
        </xdr:cNvSpPr>
      </xdr:nvSpPr>
      <xdr:spPr>
        <a:xfrm>
          <a:off x="4410075" y="383857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1095375</xdr:colOff>
      <xdr:row>27</xdr:row>
      <xdr:rowOff>19050</xdr:rowOff>
    </xdr:from>
    <xdr:to>
      <xdr:col>9</xdr:col>
      <xdr:colOff>1228725</xdr:colOff>
      <xdr:row>27</xdr:row>
      <xdr:rowOff>161925</xdr:rowOff>
    </xdr:to>
    <xdr:sp>
      <xdr:nvSpPr>
        <xdr:cNvPr id="8" name="Oval 8"/>
        <xdr:cNvSpPr>
          <a:spLocks/>
        </xdr:cNvSpPr>
      </xdr:nvSpPr>
      <xdr:spPr>
        <a:xfrm>
          <a:off x="5724525" y="383857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819150</xdr:colOff>
      <xdr:row>27</xdr:row>
      <xdr:rowOff>19050</xdr:rowOff>
    </xdr:from>
    <xdr:to>
      <xdr:col>9</xdr:col>
      <xdr:colOff>952500</xdr:colOff>
      <xdr:row>27</xdr:row>
      <xdr:rowOff>161925</xdr:rowOff>
    </xdr:to>
    <xdr:sp>
      <xdr:nvSpPr>
        <xdr:cNvPr id="9" name="Oval 9"/>
        <xdr:cNvSpPr>
          <a:spLocks/>
        </xdr:cNvSpPr>
      </xdr:nvSpPr>
      <xdr:spPr>
        <a:xfrm>
          <a:off x="5448300" y="383857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27</xdr:row>
      <xdr:rowOff>28575</xdr:rowOff>
    </xdr:from>
    <xdr:to>
      <xdr:col>12</xdr:col>
      <xdr:colOff>171450</xdr:colOff>
      <xdr:row>27</xdr:row>
      <xdr:rowOff>171450</xdr:rowOff>
    </xdr:to>
    <xdr:sp>
      <xdr:nvSpPr>
        <xdr:cNvPr id="10" name="Oval 10"/>
        <xdr:cNvSpPr>
          <a:spLocks/>
        </xdr:cNvSpPr>
      </xdr:nvSpPr>
      <xdr:spPr>
        <a:xfrm>
          <a:off x="7191375" y="3848100"/>
          <a:ext cx="12382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352425</xdr:colOff>
      <xdr:row>27</xdr:row>
      <xdr:rowOff>28575</xdr:rowOff>
    </xdr:from>
    <xdr:to>
      <xdr:col>11</xdr:col>
      <xdr:colOff>485775</xdr:colOff>
      <xdr:row>27</xdr:row>
      <xdr:rowOff>171450</xdr:rowOff>
    </xdr:to>
    <xdr:sp>
      <xdr:nvSpPr>
        <xdr:cNvPr id="11" name="Oval 11"/>
        <xdr:cNvSpPr>
          <a:spLocks/>
        </xdr:cNvSpPr>
      </xdr:nvSpPr>
      <xdr:spPr>
        <a:xfrm>
          <a:off x="6962775" y="38481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27</xdr:row>
      <xdr:rowOff>28575</xdr:rowOff>
    </xdr:from>
    <xdr:to>
      <xdr:col>15</xdr:col>
      <xdr:colOff>171450</xdr:colOff>
      <xdr:row>27</xdr:row>
      <xdr:rowOff>171450</xdr:rowOff>
    </xdr:to>
    <xdr:sp>
      <xdr:nvSpPr>
        <xdr:cNvPr id="12" name="Oval 12"/>
        <xdr:cNvSpPr>
          <a:spLocks/>
        </xdr:cNvSpPr>
      </xdr:nvSpPr>
      <xdr:spPr>
        <a:xfrm>
          <a:off x="8553450" y="38481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27</xdr:row>
      <xdr:rowOff>19050</xdr:rowOff>
    </xdr:from>
    <xdr:to>
      <xdr:col>14</xdr:col>
      <xdr:colOff>209550</xdr:colOff>
      <xdr:row>27</xdr:row>
      <xdr:rowOff>161925</xdr:rowOff>
    </xdr:to>
    <xdr:sp>
      <xdr:nvSpPr>
        <xdr:cNvPr id="13" name="Oval 13"/>
        <xdr:cNvSpPr>
          <a:spLocks/>
        </xdr:cNvSpPr>
      </xdr:nvSpPr>
      <xdr:spPr>
        <a:xfrm>
          <a:off x="8334375" y="383857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971550</xdr:colOff>
      <xdr:row>29</xdr:row>
      <xdr:rowOff>28575</xdr:rowOff>
    </xdr:from>
    <xdr:to>
      <xdr:col>1</xdr:col>
      <xdr:colOff>1104900</xdr:colOff>
      <xdr:row>29</xdr:row>
      <xdr:rowOff>171450</xdr:rowOff>
    </xdr:to>
    <xdr:sp>
      <xdr:nvSpPr>
        <xdr:cNvPr id="14" name="Oval 14"/>
        <xdr:cNvSpPr>
          <a:spLocks/>
        </xdr:cNvSpPr>
      </xdr:nvSpPr>
      <xdr:spPr>
        <a:xfrm>
          <a:off x="971550" y="421005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1323975</xdr:colOff>
      <xdr:row>29</xdr:row>
      <xdr:rowOff>28575</xdr:rowOff>
    </xdr:from>
    <xdr:to>
      <xdr:col>1</xdr:col>
      <xdr:colOff>1457325</xdr:colOff>
      <xdr:row>29</xdr:row>
      <xdr:rowOff>171450</xdr:rowOff>
    </xdr:to>
    <xdr:sp>
      <xdr:nvSpPr>
        <xdr:cNvPr id="15" name="Oval 15"/>
        <xdr:cNvSpPr>
          <a:spLocks/>
        </xdr:cNvSpPr>
      </xdr:nvSpPr>
      <xdr:spPr>
        <a:xfrm>
          <a:off x="1323975" y="421005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2</xdr:row>
      <xdr:rowOff>152400</xdr:rowOff>
    </xdr:to>
    <xdr:pic>
      <xdr:nvPicPr>
        <xdr:cNvPr id="1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27</xdr:row>
      <xdr:rowOff>19050</xdr:rowOff>
    </xdr:from>
    <xdr:to>
      <xdr:col>2</xdr:col>
      <xdr:colOff>161925</xdr:colOff>
      <xdr:row>27</xdr:row>
      <xdr:rowOff>161925</xdr:rowOff>
    </xdr:to>
    <xdr:sp>
      <xdr:nvSpPr>
        <xdr:cNvPr id="2" name="Oval 2"/>
        <xdr:cNvSpPr>
          <a:spLocks/>
        </xdr:cNvSpPr>
      </xdr:nvSpPr>
      <xdr:spPr>
        <a:xfrm>
          <a:off x="1495425" y="62484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27</xdr:row>
      <xdr:rowOff>19050</xdr:rowOff>
    </xdr:from>
    <xdr:to>
      <xdr:col>2</xdr:col>
      <xdr:colOff>419100</xdr:colOff>
      <xdr:row>27</xdr:row>
      <xdr:rowOff>161925</xdr:rowOff>
    </xdr:to>
    <xdr:sp>
      <xdr:nvSpPr>
        <xdr:cNvPr id="3" name="Oval 3"/>
        <xdr:cNvSpPr>
          <a:spLocks/>
        </xdr:cNvSpPr>
      </xdr:nvSpPr>
      <xdr:spPr>
        <a:xfrm>
          <a:off x="1752600" y="62484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27</xdr:row>
      <xdr:rowOff>19050</xdr:rowOff>
    </xdr:from>
    <xdr:to>
      <xdr:col>5</xdr:col>
      <xdr:colOff>161925</xdr:colOff>
      <xdr:row>27</xdr:row>
      <xdr:rowOff>161925</xdr:rowOff>
    </xdr:to>
    <xdr:sp>
      <xdr:nvSpPr>
        <xdr:cNvPr id="4" name="Oval 4"/>
        <xdr:cNvSpPr>
          <a:spLocks/>
        </xdr:cNvSpPr>
      </xdr:nvSpPr>
      <xdr:spPr>
        <a:xfrm>
          <a:off x="3048000" y="62484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27</xdr:row>
      <xdr:rowOff>19050</xdr:rowOff>
    </xdr:from>
    <xdr:to>
      <xdr:col>5</xdr:col>
      <xdr:colOff>438150</xdr:colOff>
      <xdr:row>27</xdr:row>
      <xdr:rowOff>161925</xdr:rowOff>
    </xdr:to>
    <xdr:sp>
      <xdr:nvSpPr>
        <xdr:cNvPr id="5" name="Oval 5"/>
        <xdr:cNvSpPr>
          <a:spLocks/>
        </xdr:cNvSpPr>
      </xdr:nvSpPr>
      <xdr:spPr>
        <a:xfrm>
          <a:off x="3324225" y="62484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27</xdr:row>
      <xdr:rowOff>19050</xdr:rowOff>
    </xdr:from>
    <xdr:to>
      <xdr:col>7</xdr:col>
      <xdr:colOff>390525</xdr:colOff>
      <xdr:row>27</xdr:row>
      <xdr:rowOff>161925</xdr:rowOff>
    </xdr:to>
    <xdr:sp>
      <xdr:nvSpPr>
        <xdr:cNvPr id="6" name="Oval 6"/>
        <xdr:cNvSpPr>
          <a:spLocks/>
        </xdr:cNvSpPr>
      </xdr:nvSpPr>
      <xdr:spPr>
        <a:xfrm>
          <a:off x="4162425" y="62484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27</xdr:row>
      <xdr:rowOff>19050</xdr:rowOff>
    </xdr:from>
    <xdr:to>
      <xdr:col>8</xdr:col>
      <xdr:colOff>123825</xdr:colOff>
      <xdr:row>27</xdr:row>
      <xdr:rowOff>161925</xdr:rowOff>
    </xdr:to>
    <xdr:sp>
      <xdr:nvSpPr>
        <xdr:cNvPr id="7" name="Oval 7"/>
        <xdr:cNvSpPr>
          <a:spLocks/>
        </xdr:cNvSpPr>
      </xdr:nvSpPr>
      <xdr:spPr>
        <a:xfrm>
          <a:off x="4410075" y="62484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1095375</xdr:colOff>
      <xdr:row>27</xdr:row>
      <xdr:rowOff>19050</xdr:rowOff>
    </xdr:from>
    <xdr:to>
      <xdr:col>9</xdr:col>
      <xdr:colOff>1228725</xdr:colOff>
      <xdr:row>27</xdr:row>
      <xdr:rowOff>161925</xdr:rowOff>
    </xdr:to>
    <xdr:sp>
      <xdr:nvSpPr>
        <xdr:cNvPr id="8" name="Oval 8"/>
        <xdr:cNvSpPr>
          <a:spLocks/>
        </xdr:cNvSpPr>
      </xdr:nvSpPr>
      <xdr:spPr>
        <a:xfrm>
          <a:off x="5724525" y="62484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819150</xdr:colOff>
      <xdr:row>27</xdr:row>
      <xdr:rowOff>19050</xdr:rowOff>
    </xdr:from>
    <xdr:to>
      <xdr:col>9</xdr:col>
      <xdr:colOff>952500</xdr:colOff>
      <xdr:row>27</xdr:row>
      <xdr:rowOff>161925</xdr:rowOff>
    </xdr:to>
    <xdr:sp>
      <xdr:nvSpPr>
        <xdr:cNvPr id="9" name="Oval 9"/>
        <xdr:cNvSpPr>
          <a:spLocks/>
        </xdr:cNvSpPr>
      </xdr:nvSpPr>
      <xdr:spPr>
        <a:xfrm>
          <a:off x="5448300" y="62484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27</xdr:row>
      <xdr:rowOff>28575</xdr:rowOff>
    </xdr:from>
    <xdr:to>
      <xdr:col>12</xdr:col>
      <xdr:colOff>171450</xdr:colOff>
      <xdr:row>27</xdr:row>
      <xdr:rowOff>171450</xdr:rowOff>
    </xdr:to>
    <xdr:sp>
      <xdr:nvSpPr>
        <xdr:cNvPr id="10" name="Oval 10"/>
        <xdr:cNvSpPr>
          <a:spLocks/>
        </xdr:cNvSpPr>
      </xdr:nvSpPr>
      <xdr:spPr>
        <a:xfrm>
          <a:off x="7191375" y="6257925"/>
          <a:ext cx="12382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352425</xdr:colOff>
      <xdr:row>27</xdr:row>
      <xdr:rowOff>28575</xdr:rowOff>
    </xdr:from>
    <xdr:to>
      <xdr:col>11</xdr:col>
      <xdr:colOff>485775</xdr:colOff>
      <xdr:row>27</xdr:row>
      <xdr:rowOff>171450</xdr:rowOff>
    </xdr:to>
    <xdr:sp>
      <xdr:nvSpPr>
        <xdr:cNvPr id="11" name="Oval 11"/>
        <xdr:cNvSpPr>
          <a:spLocks/>
        </xdr:cNvSpPr>
      </xdr:nvSpPr>
      <xdr:spPr>
        <a:xfrm>
          <a:off x="6962775" y="625792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27</xdr:row>
      <xdr:rowOff>28575</xdr:rowOff>
    </xdr:from>
    <xdr:to>
      <xdr:col>15</xdr:col>
      <xdr:colOff>171450</xdr:colOff>
      <xdr:row>27</xdr:row>
      <xdr:rowOff>171450</xdr:rowOff>
    </xdr:to>
    <xdr:sp>
      <xdr:nvSpPr>
        <xdr:cNvPr id="12" name="Oval 12"/>
        <xdr:cNvSpPr>
          <a:spLocks/>
        </xdr:cNvSpPr>
      </xdr:nvSpPr>
      <xdr:spPr>
        <a:xfrm>
          <a:off x="8553450" y="625792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27</xdr:row>
      <xdr:rowOff>19050</xdr:rowOff>
    </xdr:from>
    <xdr:to>
      <xdr:col>14</xdr:col>
      <xdr:colOff>209550</xdr:colOff>
      <xdr:row>27</xdr:row>
      <xdr:rowOff>161925</xdr:rowOff>
    </xdr:to>
    <xdr:sp>
      <xdr:nvSpPr>
        <xdr:cNvPr id="13" name="Oval 13"/>
        <xdr:cNvSpPr>
          <a:spLocks/>
        </xdr:cNvSpPr>
      </xdr:nvSpPr>
      <xdr:spPr>
        <a:xfrm>
          <a:off x="8334375" y="62484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971550</xdr:colOff>
      <xdr:row>29</xdr:row>
      <xdr:rowOff>28575</xdr:rowOff>
    </xdr:from>
    <xdr:to>
      <xdr:col>1</xdr:col>
      <xdr:colOff>1104900</xdr:colOff>
      <xdr:row>29</xdr:row>
      <xdr:rowOff>171450</xdr:rowOff>
    </xdr:to>
    <xdr:sp>
      <xdr:nvSpPr>
        <xdr:cNvPr id="14" name="Oval 14"/>
        <xdr:cNvSpPr>
          <a:spLocks/>
        </xdr:cNvSpPr>
      </xdr:nvSpPr>
      <xdr:spPr>
        <a:xfrm>
          <a:off x="971550" y="661987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1323975</xdr:colOff>
      <xdr:row>29</xdr:row>
      <xdr:rowOff>28575</xdr:rowOff>
    </xdr:from>
    <xdr:to>
      <xdr:col>1</xdr:col>
      <xdr:colOff>1457325</xdr:colOff>
      <xdr:row>29</xdr:row>
      <xdr:rowOff>171450</xdr:rowOff>
    </xdr:to>
    <xdr:sp>
      <xdr:nvSpPr>
        <xdr:cNvPr id="15" name="Oval 15"/>
        <xdr:cNvSpPr>
          <a:spLocks/>
        </xdr:cNvSpPr>
      </xdr:nvSpPr>
      <xdr:spPr>
        <a:xfrm>
          <a:off x="1323975" y="661987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ielbericht%20OKV-Pokal%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ielbericht%20OKV-Pokal%2011_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el_ma"/>
      <sheetName val="Einzelergebnisse"/>
      <sheetName val="Spielstand"/>
    </sheetNames>
    <sheetDataSet>
      <sheetData sheetId="1">
        <row r="1">
          <cell r="B1" t="str">
            <v>SV Fortschritt Pirna</v>
          </cell>
          <cell r="I1" t="str">
            <v>SC Traktor Priestewitz</v>
          </cell>
          <cell r="P1" t="str">
            <v>BSV Chemie Radebeul</v>
          </cell>
          <cell r="W1" t="str">
            <v>SC Hoyerswerda</v>
          </cell>
        </row>
        <row r="4">
          <cell r="A4" t="str">
            <v>Hertwig, Toni</v>
          </cell>
          <cell r="H4" t="str">
            <v>Nitzsche, Hagen</v>
          </cell>
          <cell r="O4" t="str">
            <v>Feldmann, Uwe</v>
          </cell>
          <cell r="V4" t="str">
            <v>Wieland, Frank</v>
          </cell>
        </row>
        <row r="8">
          <cell r="C8">
            <v>366</v>
          </cell>
          <cell r="D8">
            <v>125</v>
          </cell>
          <cell r="E8">
            <v>9</v>
          </cell>
          <cell r="J8">
            <v>344</v>
          </cell>
          <cell r="K8">
            <v>164</v>
          </cell>
          <cell r="L8">
            <v>8</v>
          </cell>
          <cell r="Q8">
            <v>345</v>
          </cell>
          <cell r="R8">
            <v>127</v>
          </cell>
          <cell r="S8">
            <v>12</v>
          </cell>
          <cell r="X8">
            <v>343</v>
          </cell>
          <cell r="Y8">
            <v>162</v>
          </cell>
          <cell r="Z8">
            <v>8</v>
          </cell>
        </row>
        <row r="10">
          <cell r="A10" t="str">
            <v>Richter, Lutz</v>
          </cell>
          <cell r="H10" t="str">
            <v>Kunow, Jürgen</v>
          </cell>
          <cell r="O10" t="str">
            <v>Sawila, Ralf</v>
          </cell>
          <cell r="V10" t="str">
            <v>Mende, Daniel</v>
          </cell>
        </row>
        <row r="14">
          <cell r="C14">
            <v>305</v>
          </cell>
          <cell r="D14">
            <v>128</v>
          </cell>
          <cell r="E14">
            <v>9</v>
          </cell>
          <cell r="J14">
            <v>351</v>
          </cell>
          <cell r="K14">
            <v>165</v>
          </cell>
          <cell r="L14">
            <v>2</v>
          </cell>
          <cell r="Q14">
            <v>354</v>
          </cell>
          <cell r="R14">
            <v>134</v>
          </cell>
          <cell r="S14">
            <v>7</v>
          </cell>
          <cell r="X14">
            <v>378</v>
          </cell>
          <cell r="Y14">
            <v>137</v>
          </cell>
          <cell r="Z14">
            <v>9</v>
          </cell>
        </row>
        <row r="16">
          <cell r="A16" t="str">
            <v>Gerlach, Ronny</v>
          </cell>
          <cell r="H16" t="str">
            <v>Winkler, Steffen</v>
          </cell>
          <cell r="O16" t="str">
            <v>Kalisch, Gunter</v>
          </cell>
          <cell r="V16" t="str">
            <v>Reißbach, Michael</v>
          </cell>
        </row>
        <row r="20">
          <cell r="C20">
            <v>351</v>
          </cell>
          <cell r="D20">
            <v>152</v>
          </cell>
          <cell r="E20">
            <v>7</v>
          </cell>
          <cell r="J20">
            <v>351</v>
          </cell>
          <cell r="K20">
            <v>151</v>
          </cell>
          <cell r="L20">
            <v>4</v>
          </cell>
          <cell r="Q20">
            <v>360</v>
          </cell>
          <cell r="R20">
            <v>183</v>
          </cell>
          <cell r="S20">
            <v>7</v>
          </cell>
          <cell r="X20">
            <v>371</v>
          </cell>
          <cell r="Y20">
            <v>173</v>
          </cell>
          <cell r="Z20">
            <v>6</v>
          </cell>
        </row>
        <row r="22">
          <cell r="A22" t="str">
            <v>Zimmer, Toralf</v>
          </cell>
          <cell r="H22" t="str">
            <v>Hähne, Hans-Jürgen</v>
          </cell>
          <cell r="O22" t="str">
            <v>Löwe, Uwe</v>
          </cell>
          <cell r="V22" t="str">
            <v>Klein, Ronny</v>
          </cell>
        </row>
        <row r="26">
          <cell r="C26">
            <v>353</v>
          </cell>
          <cell r="D26">
            <v>175</v>
          </cell>
          <cell r="E26">
            <v>4</v>
          </cell>
          <cell r="J26">
            <v>315</v>
          </cell>
          <cell r="K26">
            <v>227</v>
          </cell>
          <cell r="L26">
            <v>3</v>
          </cell>
          <cell r="Q26">
            <v>345</v>
          </cell>
          <cell r="R26">
            <v>139</v>
          </cell>
          <cell r="S26">
            <v>5</v>
          </cell>
          <cell r="X26">
            <v>336</v>
          </cell>
          <cell r="Y26">
            <v>177</v>
          </cell>
          <cell r="Z26">
            <v>4</v>
          </cell>
        </row>
        <row r="28">
          <cell r="A28" t="str">
            <v>Schröder, Heiko</v>
          </cell>
          <cell r="H28" t="str">
            <v>Hennig, Alexander</v>
          </cell>
          <cell r="O28" t="str">
            <v>Feldmann, Holger</v>
          </cell>
          <cell r="V28" t="str">
            <v>Wislaug, Peter</v>
          </cell>
        </row>
        <row r="32">
          <cell r="C32">
            <v>362</v>
          </cell>
          <cell r="D32">
            <v>132</v>
          </cell>
          <cell r="E32">
            <v>11</v>
          </cell>
          <cell r="J32">
            <v>349</v>
          </cell>
          <cell r="K32">
            <v>169</v>
          </cell>
          <cell r="L32">
            <v>6</v>
          </cell>
          <cell r="Q32">
            <v>451</v>
          </cell>
          <cell r="R32">
            <v>51</v>
          </cell>
          <cell r="S32">
            <v>8</v>
          </cell>
          <cell r="X32">
            <v>361</v>
          </cell>
          <cell r="Y32">
            <v>176</v>
          </cell>
          <cell r="Z32">
            <v>6</v>
          </cell>
        </row>
        <row r="34">
          <cell r="A34" t="str">
            <v>Zeibig, Torswten</v>
          </cell>
          <cell r="H34" t="str">
            <v>Schwarz, Sebastian</v>
          </cell>
          <cell r="O34" t="str">
            <v>Wagner, Michael</v>
          </cell>
          <cell r="V34" t="str">
            <v>Weise, Rene</v>
          </cell>
        </row>
        <row r="38">
          <cell r="C38">
            <v>360</v>
          </cell>
          <cell r="D38">
            <v>146</v>
          </cell>
          <cell r="E38">
            <v>5</v>
          </cell>
          <cell r="J38">
            <v>438</v>
          </cell>
          <cell r="K38">
            <v>127</v>
          </cell>
          <cell r="L38">
            <v>6</v>
          </cell>
          <cell r="Q38">
            <v>336</v>
          </cell>
          <cell r="R38">
            <v>186</v>
          </cell>
          <cell r="S38">
            <v>4</v>
          </cell>
          <cell r="X38">
            <v>361</v>
          </cell>
          <cell r="Y38">
            <v>171</v>
          </cell>
          <cell r="Z38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iel_ma"/>
      <sheetName val="Einzelergebnisse"/>
      <sheetName val="Spielstand"/>
    </sheetNames>
    <sheetDataSet>
      <sheetData sheetId="1">
        <row r="1">
          <cell r="P1" t="str">
            <v>BSV Chemie Radebeul</v>
          </cell>
          <cell r="W1" t="str">
            <v>KV Bautzen West</v>
          </cell>
        </row>
        <row r="4">
          <cell r="O4" t="str">
            <v>Ferl, Renate</v>
          </cell>
          <cell r="V4" t="str">
            <v>Schumacher, Grit</v>
          </cell>
        </row>
        <row r="8">
          <cell r="C8">
            <v>0</v>
          </cell>
          <cell r="D8">
            <v>0</v>
          </cell>
          <cell r="E8">
            <v>0</v>
          </cell>
          <cell r="J8">
            <v>0</v>
          </cell>
          <cell r="K8">
            <v>0</v>
          </cell>
          <cell r="L8">
            <v>0</v>
          </cell>
          <cell r="Q8">
            <v>316</v>
          </cell>
          <cell r="R8">
            <v>127</v>
          </cell>
          <cell r="S8">
            <v>13</v>
          </cell>
          <cell r="X8">
            <v>344</v>
          </cell>
          <cell r="Y8">
            <v>146</v>
          </cell>
          <cell r="Z8">
            <v>8</v>
          </cell>
        </row>
        <row r="10">
          <cell r="O10" t="str">
            <v>Wagner, Kerstin</v>
          </cell>
          <cell r="V10" t="str">
            <v>Schulze, Lena</v>
          </cell>
        </row>
        <row r="14">
          <cell r="C14">
            <v>0</v>
          </cell>
          <cell r="D14">
            <v>0</v>
          </cell>
          <cell r="E14">
            <v>0</v>
          </cell>
          <cell r="J14">
            <v>0</v>
          </cell>
          <cell r="K14">
            <v>0</v>
          </cell>
          <cell r="L14">
            <v>0</v>
          </cell>
          <cell r="Q14">
            <v>301</v>
          </cell>
          <cell r="R14">
            <v>134</v>
          </cell>
          <cell r="S14">
            <v>10</v>
          </cell>
          <cell r="X14">
            <v>321</v>
          </cell>
          <cell r="Y14">
            <v>131</v>
          </cell>
          <cell r="Z14">
            <v>14</v>
          </cell>
        </row>
        <row r="16">
          <cell r="O16" t="str">
            <v>Röhringer, Magarete</v>
          </cell>
          <cell r="V16" t="str">
            <v>Michler-Pistrujew, Ka.</v>
          </cell>
        </row>
        <row r="20">
          <cell r="C20">
            <v>0</v>
          </cell>
          <cell r="D20">
            <v>0</v>
          </cell>
          <cell r="E20">
            <v>0</v>
          </cell>
          <cell r="J20">
            <v>0</v>
          </cell>
          <cell r="K20">
            <v>0</v>
          </cell>
          <cell r="L20">
            <v>0</v>
          </cell>
          <cell r="Q20">
            <v>272</v>
          </cell>
          <cell r="R20">
            <v>113</v>
          </cell>
          <cell r="S20">
            <v>22</v>
          </cell>
          <cell r="X20">
            <v>368</v>
          </cell>
          <cell r="Y20">
            <v>146</v>
          </cell>
          <cell r="Z20">
            <v>9</v>
          </cell>
        </row>
        <row r="22">
          <cell r="O22" t="str">
            <v>Gräbsch, Sylvana</v>
          </cell>
          <cell r="V22" t="str">
            <v>Dürast, Erdmude</v>
          </cell>
        </row>
        <row r="26">
          <cell r="C26">
            <v>0</v>
          </cell>
          <cell r="D26">
            <v>0</v>
          </cell>
          <cell r="E26">
            <v>0</v>
          </cell>
          <cell r="J26">
            <v>0</v>
          </cell>
          <cell r="K26">
            <v>0</v>
          </cell>
          <cell r="L26">
            <v>0</v>
          </cell>
          <cell r="Q26">
            <v>306</v>
          </cell>
          <cell r="R26">
            <v>146</v>
          </cell>
          <cell r="S26">
            <v>11</v>
          </cell>
          <cell r="X26">
            <v>314</v>
          </cell>
          <cell r="Y26">
            <v>134</v>
          </cell>
          <cell r="Z26">
            <v>13</v>
          </cell>
        </row>
        <row r="28">
          <cell r="O28" t="str">
            <v>Winkler, Stefanie</v>
          </cell>
          <cell r="V28" t="str">
            <v>Wojtech, Jana</v>
          </cell>
        </row>
        <row r="32">
          <cell r="C32">
            <v>0</v>
          </cell>
          <cell r="D32">
            <v>0</v>
          </cell>
          <cell r="E32">
            <v>0</v>
          </cell>
          <cell r="J32">
            <v>0</v>
          </cell>
          <cell r="K32">
            <v>0</v>
          </cell>
          <cell r="L32">
            <v>0</v>
          </cell>
          <cell r="Q32">
            <v>344</v>
          </cell>
          <cell r="R32">
            <v>135</v>
          </cell>
          <cell r="S32">
            <v>8</v>
          </cell>
          <cell r="X32">
            <v>319</v>
          </cell>
          <cell r="Y32">
            <v>120</v>
          </cell>
          <cell r="Z32">
            <v>13</v>
          </cell>
        </row>
        <row r="34">
          <cell r="O34" t="str">
            <v>Stefan, Conny</v>
          </cell>
          <cell r="V34" t="str">
            <v>Herzog, Pia</v>
          </cell>
        </row>
        <row r="38">
          <cell r="C38">
            <v>0</v>
          </cell>
          <cell r="D38">
            <v>0</v>
          </cell>
          <cell r="E38">
            <v>0</v>
          </cell>
          <cell r="J38">
            <v>0</v>
          </cell>
          <cell r="K38">
            <v>0</v>
          </cell>
          <cell r="L38">
            <v>0</v>
          </cell>
          <cell r="Q38">
            <v>355</v>
          </cell>
          <cell r="R38">
            <v>152</v>
          </cell>
          <cell r="S38">
            <v>8</v>
          </cell>
          <cell r="X38">
            <v>332</v>
          </cell>
          <cell r="Y38">
            <v>107</v>
          </cell>
          <cell r="Z38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A8" sqref="A8:F8"/>
    </sheetView>
  </sheetViews>
  <sheetFormatPr defaultColWidth="11.421875" defaultRowHeight="12.75"/>
  <cols>
    <col min="1" max="1" width="46.57421875" style="19" customWidth="1"/>
    <col min="2" max="6" width="16.57421875" style="19" customWidth="1"/>
    <col min="7" max="16384" width="14.8515625" style="19" customWidth="1"/>
  </cols>
  <sheetData>
    <row r="1" ht="15"/>
    <row r="2" spans="1:6" ht="15" customHeight="1">
      <c r="A2" s="60" t="s">
        <v>65</v>
      </c>
      <c r="B2" s="60"/>
      <c r="C2" s="60"/>
      <c r="D2" s="60"/>
      <c r="E2" s="60"/>
      <c r="F2" s="60"/>
    </row>
    <row r="3" spans="1:6" ht="15" customHeight="1">
      <c r="A3" s="60"/>
      <c r="B3" s="60"/>
      <c r="C3" s="60"/>
      <c r="D3" s="60"/>
      <c r="E3" s="60"/>
      <c r="F3" s="60"/>
    </row>
    <row r="4" spans="1:6" ht="15" customHeight="1">
      <c r="A4" s="61" t="s">
        <v>66</v>
      </c>
      <c r="B4" s="61"/>
      <c r="C4" s="61"/>
      <c r="D4" s="61"/>
      <c r="E4" s="61"/>
      <c r="F4" s="61"/>
    </row>
    <row r="5" spans="1:6" ht="15" customHeight="1">
      <c r="A5" s="61"/>
      <c r="B5" s="61"/>
      <c r="C5" s="61"/>
      <c r="D5" s="61"/>
      <c r="E5" s="61"/>
      <c r="F5" s="61"/>
    </row>
    <row r="6" ht="15.75" thickBot="1"/>
    <row r="7" spans="1:6" ht="34.5" customHeight="1" thickBot="1">
      <c r="A7" s="20" t="s">
        <v>67</v>
      </c>
      <c r="B7" s="21" t="s">
        <v>4</v>
      </c>
      <c r="C7" s="21" t="s">
        <v>68</v>
      </c>
      <c r="D7" s="21" t="s">
        <v>69</v>
      </c>
      <c r="E7" s="21" t="s">
        <v>70</v>
      </c>
      <c r="F7" s="22" t="s">
        <v>71</v>
      </c>
    </row>
    <row r="8" spans="1:6" ht="25.5" customHeight="1" thickBot="1">
      <c r="A8" s="62" t="s">
        <v>72</v>
      </c>
      <c r="B8" s="63"/>
      <c r="C8" s="63"/>
      <c r="D8" s="63"/>
      <c r="E8" s="63"/>
      <c r="F8" s="64"/>
    </row>
    <row r="9" spans="1:6" ht="24.75" customHeight="1">
      <c r="A9" s="23" t="s">
        <v>23</v>
      </c>
      <c r="B9" s="24">
        <v>1071</v>
      </c>
      <c r="C9" s="24">
        <v>431</v>
      </c>
      <c r="D9" s="24">
        <v>42</v>
      </c>
      <c r="E9" s="25">
        <f>B9+C9</f>
        <v>1502</v>
      </c>
      <c r="F9" s="26">
        <v>1</v>
      </c>
    </row>
    <row r="10" spans="1:6" ht="24.75" customHeight="1">
      <c r="A10" s="27" t="s">
        <v>73</v>
      </c>
      <c r="B10" s="28">
        <v>1054</v>
      </c>
      <c r="C10" s="28">
        <v>416</v>
      </c>
      <c r="D10" s="28">
        <v>37</v>
      </c>
      <c r="E10" s="29">
        <f>B10+C10</f>
        <v>1470</v>
      </c>
      <c r="F10" s="30">
        <v>2</v>
      </c>
    </row>
    <row r="11" spans="1:6" ht="24.75" customHeight="1">
      <c r="A11" s="27" t="s">
        <v>74</v>
      </c>
      <c r="B11" s="28">
        <v>979</v>
      </c>
      <c r="C11" s="28">
        <v>382</v>
      </c>
      <c r="D11" s="28">
        <v>63</v>
      </c>
      <c r="E11" s="31">
        <v>1361</v>
      </c>
      <c r="F11" s="32">
        <v>3</v>
      </c>
    </row>
    <row r="12" spans="1:6" ht="24.75" customHeight="1">
      <c r="A12" s="27" t="s">
        <v>75</v>
      </c>
      <c r="B12" s="28">
        <v>975</v>
      </c>
      <c r="C12" s="28">
        <v>314</v>
      </c>
      <c r="D12" s="28">
        <v>69</v>
      </c>
      <c r="E12" s="29">
        <f>B12+C12</f>
        <v>1289</v>
      </c>
      <c r="F12" s="33">
        <v>4</v>
      </c>
    </row>
    <row r="13" spans="1:6" ht="24.75" customHeight="1" thickBot="1">
      <c r="A13" s="34" t="s">
        <v>76</v>
      </c>
      <c r="B13" s="35">
        <v>955</v>
      </c>
      <c r="C13" s="35">
        <v>378</v>
      </c>
      <c r="D13" s="35">
        <v>60</v>
      </c>
      <c r="E13" s="36">
        <v>1333</v>
      </c>
      <c r="F13" s="37">
        <v>5</v>
      </c>
    </row>
    <row r="14" spans="1:6" ht="25.5" customHeight="1" thickBot="1">
      <c r="A14" s="65" t="s">
        <v>77</v>
      </c>
      <c r="B14" s="66"/>
      <c r="C14" s="66"/>
      <c r="D14" s="66"/>
      <c r="E14" s="66"/>
      <c r="F14" s="67"/>
    </row>
    <row r="15" spans="1:6" ht="24.75" customHeight="1">
      <c r="A15" s="23" t="s">
        <v>78</v>
      </c>
      <c r="B15" s="24">
        <v>1077</v>
      </c>
      <c r="C15" s="24">
        <v>458</v>
      </c>
      <c r="D15" s="24">
        <v>30</v>
      </c>
      <c r="E15" s="25">
        <f>B15+C15</f>
        <v>1535</v>
      </c>
      <c r="F15" s="38">
        <v>1</v>
      </c>
    </row>
    <row r="16" spans="1:6" ht="24.75" customHeight="1">
      <c r="A16" s="27" t="s">
        <v>79</v>
      </c>
      <c r="B16" s="28">
        <v>1039</v>
      </c>
      <c r="C16" s="28">
        <v>428</v>
      </c>
      <c r="D16" s="28">
        <v>44</v>
      </c>
      <c r="E16" s="29">
        <f>B16+C16</f>
        <v>1467</v>
      </c>
      <c r="F16" s="30">
        <v>2</v>
      </c>
    </row>
    <row r="17" spans="1:6" ht="24.75" customHeight="1">
      <c r="A17" s="27" t="s">
        <v>80</v>
      </c>
      <c r="B17" s="28">
        <v>1006</v>
      </c>
      <c r="C17" s="28">
        <v>437</v>
      </c>
      <c r="D17" s="28">
        <v>41</v>
      </c>
      <c r="E17" s="29">
        <f>B17+C17</f>
        <v>1443</v>
      </c>
      <c r="F17" s="39">
        <v>3</v>
      </c>
    </row>
    <row r="18" spans="1:6" ht="24.75" customHeight="1">
      <c r="A18" s="27" t="s">
        <v>81</v>
      </c>
      <c r="B18" s="28">
        <v>1021</v>
      </c>
      <c r="C18" s="28">
        <v>401</v>
      </c>
      <c r="D18" s="28">
        <v>60</v>
      </c>
      <c r="E18" s="29">
        <f>B18+C18</f>
        <v>1422</v>
      </c>
      <c r="F18" s="39">
        <v>4</v>
      </c>
    </row>
    <row r="19" spans="1:6" ht="24.75" customHeight="1" thickBot="1">
      <c r="A19" s="34" t="s">
        <v>82</v>
      </c>
      <c r="B19" s="35">
        <v>951</v>
      </c>
      <c r="C19" s="35">
        <v>387</v>
      </c>
      <c r="D19" s="35">
        <v>52</v>
      </c>
      <c r="E19" s="40">
        <f>B19+C19</f>
        <v>1338</v>
      </c>
      <c r="F19" s="41">
        <v>5</v>
      </c>
    </row>
    <row r="21" spans="1:6" ht="11.25" customHeight="1">
      <c r="A21" s="42"/>
      <c r="B21" s="43"/>
      <c r="C21" s="43"/>
      <c r="D21" s="43"/>
      <c r="E21" s="43"/>
      <c r="F21" s="44"/>
    </row>
    <row r="22" spans="1:6" ht="34.5" customHeight="1">
      <c r="A22" s="59" t="s">
        <v>83</v>
      </c>
      <c r="B22" s="59"/>
      <c r="C22" s="59"/>
      <c r="D22" s="59"/>
      <c r="E22" s="59"/>
      <c r="F22" s="59"/>
    </row>
    <row r="23" ht="34.5" customHeight="1"/>
    <row r="24" ht="34.5" customHeight="1">
      <c r="C24" s="45"/>
    </row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</sheetData>
  <mergeCells count="5">
    <mergeCell ref="A22:F22"/>
    <mergeCell ref="A2:F3"/>
    <mergeCell ref="A4:F5"/>
    <mergeCell ref="A8:F8"/>
    <mergeCell ref="A14:F14"/>
  </mergeCells>
  <conditionalFormatting sqref="E15:E19 E9:E10 E12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6"/>
  <sheetViews>
    <sheetView zoomScale="90" zoomScaleNormal="90" workbookViewId="0" topLeftCell="A1">
      <selection activeCell="A7" sqref="A7"/>
    </sheetView>
  </sheetViews>
  <sheetFormatPr defaultColWidth="11.421875" defaultRowHeight="12.75"/>
  <cols>
    <col min="1" max="1" width="46.57421875" style="19" customWidth="1"/>
    <col min="2" max="6" width="16.421875" style="19" customWidth="1"/>
    <col min="7" max="16384" width="14.8515625" style="19" customWidth="1"/>
  </cols>
  <sheetData>
    <row r="1" ht="15"/>
    <row r="2" spans="1:6" ht="15" customHeight="1">
      <c r="A2" s="60" t="s">
        <v>84</v>
      </c>
      <c r="B2" s="60"/>
      <c r="C2" s="60"/>
      <c r="D2" s="60"/>
      <c r="E2" s="60"/>
      <c r="F2" s="60"/>
    </row>
    <row r="3" spans="1:6" ht="15" customHeight="1">
      <c r="A3" s="60"/>
      <c r="B3" s="60"/>
      <c r="C3" s="60"/>
      <c r="D3" s="60"/>
      <c r="E3" s="60"/>
      <c r="F3" s="60"/>
    </row>
    <row r="4" spans="1:6" ht="15" customHeight="1">
      <c r="A4" s="61" t="s">
        <v>85</v>
      </c>
      <c r="B4" s="61"/>
      <c r="C4" s="61"/>
      <c r="D4" s="61"/>
      <c r="E4" s="61"/>
      <c r="F4" s="61"/>
    </row>
    <row r="5" spans="1:6" ht="15" customHeight="1">
      <c r="A5" s="61"/>
      <c r="B5" s="61"/>
      <c r="C5" s="61"/>
      <c r="D5" s="61"/>
      <c r="E5" s="61"/>
      <c r="F5" s="61"/>
    </row>
    <row r="6" ht="15.75" thickBot="1"/>
    <row r="7" spans="1:6" ht="33" customHeight="1" thickBot="1">
      <c r="A7" s="20" t="s">
        <v>67</v>
      </c>
      <c r="B7" s="21" t="s">
        <v>4</v>
      </c>
      <c r="C7" s="21" t="s">
        <v>68</v>
      </c>
      <c r="D7" s="21" t="s">
        <v>69</v>
      </c>
      <c r="E7" s="21" t="s">
        <v>70</v>
      </c>
      <c r="F7" s="22" t="s">
        <v>71</v>
      </c>
    </row>
    <row r="8" spans="1:6" ht="30" customHeight="1" thickBot="1">
      <c r="A8" s="65" t="s">
        <v>77</v>
      </c>
      <c r="B8" s="66"/>
      <c r="C8" s="66"/>
      <c r="D8" s="66"/>
      <c r="E8" s="66"/>
      <c r="F8" s="67"/>
    </row>
    <row r="9" spans="1:6" ht="30" customHeight="1">
      <c r="A9" s="46" t="s">
        <v>86</v>
      </c>
      <c r="B9" s="47">
        <v>1125</v>
      </c>
      <c r="C9" s="47">
        <v>492</v>
      </c>
      <c r="D9" s="47">
        <v>32</v>
      </c>
      <c r="E9" s="48">
        <f>B9+C9</f>
        <v>1617</v>
      </c>
      <c r="F9" s="49">
        <v>1</v>
      </c>
    </row>
    <row r="10" spans="1:6" ht="30" customHeight="1" thickBot="1">
      <c r="A10" s="50" t="s">
        <v>87</v>
      </c>
      <c r="B10" s="51">
        <v>1105</v>
      </c>
      <c r="C10" s="51">
        <v>496</v>
      </c>
      <c r="D10" s="51">
        <v>38</v>
      </c>
      <c r="E10" s="52">
        <f>B10+C10</f>
        <v>1601</v>
      </c>
      <c r="F10" s="53">
        <v>2</v>
      </c>
    </row>
    <row r="11" spans="1:6" ht="30" customHeight="1" thickBot="1">
      <c r="A11" s="65" t="s">
        <v>88</v>
      </c>
      <c r="B11" s="66"/>
      <c r="C11" s="66"/>
      <c r="D11" s="66"/>
      <c r="E11" s="66"/>
      <c r="F11" s="67"/>
    </row>
    <row r="12" spans="1:6" ht="30" customHeight="1">
      <c r="A12" s="46" t="s">
        <v>89</v>
      </c>
      <c r="B12" s="24">
        <v>1084</v>
      </c>
      <c r="C12" s="24">
        <v>437</v>
      </c>
      <c r="D12" s="24">
        <v>36</v>
      </c>
      <c r="E12" s="48">
        <f>B12+C12</f>
        <v>1521</v>
      </c>
      <c r="F12" s="54">
        <v>1</v>
      </c>
    </row>
    <row r="13" spans="1:6" ht="30" customHeight="1">
      <c r="A13" s="55" t="s">
        <v>90</v>
      </c>
      <c r="B13" s="28">
        <v>1045</v>
      </c>
      <c r="C13" s="28">
        <v>448</v>
      </c>
      <c r="D13" s="28">
        <v>36</v>
      </c>
      <c r="E13" s="56">
        <f>B13+C13</f>
        <v>1493</v>
      </c>
      <c r="F13" s="57">
        <v>2</v>
      </c>
    </row>
    <row r="14" spans="1:6" ht="30" customHeight="1" thickBot="1">
      <c r="A14" s="50" t="s">
        <v>23</v>
      </c>
      <c r="B14" s="35">
        <v>1002</v>
      </c>
      <c r="C14" s="35">
        <v>430</v>
      </c>
      <c r="D14" s="35">
        <v>52</v>
      </c>
      <c r="E14" s="52">
        <f>B14+C14</f>
        <v>1432</v>
      </c>
      <c r="F14" s="58">
        <v>3</v>
      </c>
    </row>
    <row r="15" spans="1:6" ht="34.5" customHeight="1">
      <c r="A15" s="68" t="s">
        <v>91</v>
      </c>
      <c r="B15" s="68"/>
      <c r="C15" s="68"/>
      <c r="D15" s="68"/>
      <c r="E15" s="68"/>
      <c r="F15" s="68"/>
    </row>
    <row r="16" spans="1:6" ht="34.5" customHeight="1">
      <c r="A16" s="69"/>
      <c r="B16" s="69"/>
      <c r="C16" s="69"/>
      <c r="D16" s="69"/>
      <c r="E16" s="69"/>
      <c r="F16" s="69"/>
    </row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</sheetData>
  <mergeCells count="5">
    <mergeCell ref="A15:F16"/>
    <mergeCell ref="A2:F3"/>
    <mergeCell ref="A4:F5"/>
    <mergeCell ref="A8:F8"/>
    <mergeCell ref="A11:F11"/>
  </mergeCells>
  <conditionalFormatting sqref="E9:E10 E12:E14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2">
      <selection activeCell="L21" sqref="L21"/>
    </sheetView>
  </sheetViews>
  <sheetFormatPr defaultColWidth="11.421875" defaultRowHeight="12.75"/>
  <cols>
    <col min="1" max="1" width="21.7109375" style="0" customWidth="1"/>
    <col min="2" max="2" width="9.8515625" style="0" customWidth="1"/>
    <col min="3" max="4" width="8.7109375" style="0" customWidth="1"/>
    <col min="5" max="5" width="10.7109375" style="0" customWidth="1"/>
    <col min="6" max="6" width="6.7109375" style="0" customWidth="1"/>
    <col min="7" max="7" width="3.28125" style="0" customWidth="1"/>
    <col min="8" max="8" width="24.00390625" style="0" customWidth="1"/>
    <col min="9" max="9" width="7.8515625" style="0" customWidth="1"/>
    <col min="10" max="11" width="8.7109375" style="0" customWidth="1"/>
    <col min="12" max="12" width="10.7109375" style="0" customWidth="1"/>
    <col min="13" max="13" width="6.7109375" style="0" customWidth="1"/>
    <col min="14" max="14" width="3.28125" style="0" customWidth="1"/>
  </cols>
  <sheetData>
    <row r="1" spans="1:13" ht="18.75">
      <c r="A1" s="3" t="s">
        <v>0</v>
      </c>
      <c r="B1" s="3"/>
      <c r="C1" s="3"/>
      <c r="D1" s="4"/>
      <c r="E1" s="4"/>
      <c r="F1" s="4"/>
      <c r="G1" s="4"/>
      <c r="H1" s="4" t="s">
        <v>1</v>
      </c>
      <c r="I1" s="4"/>
      <c r="J1" s="4"/>
      <c r="K1" s="4"/>
      <c r="L1" s="4"/>
      <c r="M1" s="4"/>
    </row>
    <row r="2" spans="1:13" ht="15" customHeight="1">
      <c r="A2" s="4" t="s">
        <v>21</v>
      </c>
      <c r="B2" s="4"/>
      <c r="C2" s="4"/>
      <c r="D2" s="4"/>
      <c r="E2" s="4"/>
      <c r="F2" s="4"/>
      <c r="G2" s="4"/>
      <c r="H2" s="4" t="s">
        <v>12</v>
      </c>
      <c r="I2" s="4"/>
      <c r="J2" s="4"/>
      <c r="K2" s="4"/>
      <c r="L2" s="70">
        <v>40594</v>
      </c>
      <c r="M2" s="71"/>
    </row>
    <row r="3" spans="1:13" ht="19.5" customHeight="1">
      <c r="A3" s="16" t="s">
        <v>22</v>
      </c>
      <c r="B3" s="5"/>
      <c r="C3" s="5"/>
      <c r="D3" s="5"/>
      <c r="E3" s="5"/>
      <c r="F3" s="5"/>
      <c r="G3" s="5"/>
      <c r="H3" s="16" t="s">
        <v>14</v>
      </c>
      <c r="I3" s="5"/>
      <c r="J3" s="5"/>
      <c r="K3" s="5"/>
      <c r="L3" s="5"/>
      <c r="M3" s="4"/>
    </row>
    <row r="4" spans="1:13" ht="19.5" customHeight="1">
      <c r="A4" s="6" t="s">
        <v>2</v>
      </c>
      <c r="B4" s="7" t="s">
        <v>3</v>
      </c>
      <c r="C4" s="8" t="s">
        <v>4</v>
      </c>
      <c r="D4" s="7" t="s">
        <v>5</v>
      </c>
      <c r="E4" s="7" t="s">
        <v>6</v>
      </c>
      <c r="F4" s="7" t="s">
        <v>7</v>
      </c>
      <c r="G4" s="4"/>
      <c r="H4" s="6" t="s">
        <v>2</v>
      </c>
      <c r="I4" s="7" t="s">
        <v>3</v>
      </c>
      <c r="J4" s="8" t="s">
        <v>4</v>
      </c>
      <c r="K4" s="7" t="s">
        <v>5</v>
      </c>
      <c r="L4" s="7" t="s">
        <v>6</v>
      </c>
      <c r="M4" s="7" t="s">
        <v>7</v>
      </c>
    </row>
    <row r="5" spans="1:13" ht="19.5" customHeight="1">
      <c r="A5" s="9" t="s">
        <v>45</v>
      </c>
      <c r="B5" s="10"/>
      <c r="C5" s="1">
        <v>286</v>
      </c>
      <c r="D5" s="1">
        <v>119</v>
      </c>
      <c r="E5" s="1">
        <f>SUM(C5:D5)</f>
        <v>405</v>
      </c>
      <c r="F5" s="1">
        <v>9</v>
      </c>
      <c r="G5" s="11"/>
      <c r="H5" s="9" t="s">
        <v>48</v>
      </c>
      <c r="I5" s="1"/>
      <c r="J5" s="1">
        <v>282</v>
      </c>
      <c r="K5" s="1">
        <v>104</v>
      </c>
      <c r="L5" s="1">
        <f>SUM(J5:K5)</f>
        <v>386</v>
      </c>
      <c r="M5" s="1">
        <v>11</v>
      </c>
    </row>
    <row r="6" spans="1:13" ht="19.5" customHeight="1">
      <c r="A6" s="9" t="s">
        <v>46</v>
      </c>
      <c r="B6" s="10"/>
      <c r="C6" s="1">
        <v>274</v>
      </c>
      <c r="D6" s="1">
        <v>134</v>
      </c>
      <c r="E6" s="1">
        <f>SUM(C6:D6)</f>
        <v>408</v>
      </c>
      <c r="F6" s="1">
        <v>9</v>
      </c>
      <c r="G6" s="11"/>
      <c r="H6" s="9" t="s">
        <v>49</v>
      </c>
      <c r="I6" s="1"/>
      <c r="J6" s="1">
        <v>295</v>
      </c>
      <c r="K6" s="1">
        <v>103</v>
      </c>
      <c r="L6" s="1">
        <f>SUM(J6:K6)</f>
        <v>398</v>
      </c>
      <c r="M6" s="1">
        <v>9</v>
      </c>
    </row>
    <row r="7" spans="1:13" ht="19.5" customHeight="1">
      <c r="A7" s="9" t="s">
        <v>47</v>
      </c>
      <c r="B7" s="10"/>
      <c r="C7" s="1">
        <v>292</v>
      </c>
      <c r="D7" s="1">
        <v>122</v>
      </c>
      <c r="E7" s="1">
        <f>SUM(C7:D7)</f>
        <v>414</v>
      </c>
      <c r="F7" s="1">
        <v>5</v>
      </c>
      <c r="G7" s="11"/>
      <c r="H7" s="9" t="s">
        <v>50</v>
      </c>
      <c r="I7" s="1"/>
      <c r="J7" s="1">
        <v>285</v>
      </c>
      <c r="K7" s="1">
        <v>142</v>
      </c>
      <c r="L7" s="1">
        <f>SUM(J7:K7)</f>
        <v>427</v>
      </c>
      <c r="M7" s="1">
        <v>6</v>
      </c>
    </row>
    <row r="8" spans="1:13" ht="19.5" customHeight="1">
      <c r="A8" s="9" t="s">
        <v>52</v>
      </c>
      <c r="B8" s="10"/>
      <c r="C8" s="1">
        <v>281</v>
      </c>
      <c r="D8" s="1">
        <v>114</v>
      </c>
      <c r="E8" s="1">
        <f>SUM(C8:D8)</f>
        <v>395</v>
      </c>
      <c r="F8" s="1">
        <v>9</v>
      </c>
      <c r="G8" s="11"/>
      <c r="H8" s="9" t="s">
        <v>51</v>
      </c>
      <c r="I8" s="1"/>
      <c r="J8" s="1">
        <v>280</v>
      </c>
      <c r="K8" s="1">
        <v>121</v>
      </c>
      <c r="L8" s="1">
        <f>SUM(J8:K8)</f>
        <v>401</v>
      </c>
      <c r="M8" s="1">
        <v>8</v>
      </c>
    </row>
    <row r="9" spans="1:13" ht="19.5" customHeight="1">
      <c r="A9" s="12"/>
      <c r="B9" s="13"/>
      <c r="C9" s="2">
        <f>SUM(C5:C8)</f>
        <v>1133</v>
      </c>
      <c r="D9" s="2">
        <f>SUM(D5:D8)</f>
        <v>489</v>
      </c>
      <c r="E9" s="2">
        <f>SUM(C9:D9)</f>
        <v>1622</v>
      </c>
      <c r="F9" s="2">
        <f>SUM(F5:F8)</f>
        <v>32</v>
      </c>
      <c r="G9" s="11"/>
      <c r="H9" s="12"/>
      <c r="I9" s="14"/>
      <c r="J9" s="2">
        <f>SUM(J5:J8)</f>
        <v>1142</v>
      </c>
      <c r="K9" s="2">
        <f>SUM(K5:K8)</f>
        <v>470</v>
      </c>
      <c r="L9" s="2">
        <f>SUM(J9:K9)</f>
        <v>1612</v>
      </c>
      <c r="M9" s="2">
        <f>SUM(M5:M8)</f>
        <v>34</v>
      </c>
    </row>
    <row r="10" spans="1:13" ht="19.5" customHeight="1">
      <c r="A10" s="16" t="s">
        <v>24</v>
      </c>
      <c r="B10" s="5"/>
      <c r="C10" s="5"/>
      <c r="D10" s="5"/>
      <c r="E10" s="5"/>
      <c r="F10" s="17"/>
      <c r="G10" s="5"/>
      <c r="H10" s="16" t="s">
        <v>23</v>
      </c>
      <c r="I10" s="5"/>
      <c r="J10" s="5"/>
      <c r="K10" s="5"/>
      <c r="L10" s="5"/>
      <c r="M10" s="17"/>
    </row>
    <row r="11" spans="1:13" ht="19.5" customHeight="1">
      <c r="A11" s="6" t="s">
        <v>2</v>
      </c>
      <c r="B11" s="7" t="s">
        <v>3</v>
      </c>
      <c r="C11" s="8" t="s">
        <v>4</v>
      </c>
      <c r="D11" s="7" t="s">
        <v>5</v>
      </c>
      <c r="E11" s="7" t="s">
        <v>6</v>
      </c>
      <c r="F11" s="7" t="s">
        <v>7</v>
      </c>
      <c r="G11" s="4"/>
      <c r="H11" s="6" t="s">
        <v>2</v>
      </c>
      <c r="I11" s="7" t="s">
        <v>3</v>
      </c>
      <c r="J11" s="8" t="s">
        <v>4</v>
      </c>
      <c r="K11" s="7" t="s">
        <v>5</v>
      </c>
      <c r="L11" s="7" t="s">
        <v>6</v>
      </c>
      <c r="M11" s="7" t="s">
        <v>7</v>
      </c>
    </row>
    <row r="12" spans="1:13" ht="19.5" customHeight="1">
      <c r="A12" s="9" t="s">
        <v>61</v>
      </c>
      <c r="B12" s="1"/>
      <c r="C12" s="1">
        <v>278</v>
      </c>
      <c r="D12" s="1">
        <v>114</v>
      </c>
      <c r="E12" s="1">
        <f>SUM(C12:D12)</f>
        <v>392</v>
      </c>
      <c r="F12" s="1">
        <v>8</v>
      </c>
      <c r="G12" s="11"/>
      <c r="H12" s="9" t="s">
        <v>54</v>
      </c>
      <c r="I12" s="1"/>
      <c r="J12" s="1">
        <v>297</v>
      </c>
      <c r="K12" s="1">
        <v>120</v>
      </c>
      <c r="L12" s="1">
        <f>SUM(J12:K12)</f>
        <v>417</v>
      </c>
      <c r="M12" s="1">
        <v>6</v>
      </c>
    </row>
    <row r="13" spans="1:13" ht="19.5" customHeight="1">
      <c r="A13" s="9" t="s">
        <v>64</v>
      </c>
      <c r="B13" s="1"/>
      <c r="C13" s="1">
        <v>288</v>
      </c>
      <c r="D13" s="1">
        <v>95</v>
      </c>
      <c r="E13" s="1">
        <f>SUM(C13:D13)</f>
        <v>383</v>
      </c>
      <c r="F13" s="1">
        <v>14</v>
      </c>
      <c r="G13" s="11"/>
      <c r="H13" s="9" t="s">
        <v>63</v>
      </c>
      <c r="I13" s="1"/>
      <c r="J13" s="1">
        <v>292</v>
      </c>
      <c r="K13" s="1">
        <v>115</v>
      </c>
      <c r="L13" s="1">
        <f>SUM(J13:K13)</f>
        <v>407</v>
      </c>
      <c r="M13" s="1">
        <v>9</v>
      </c>
    </row>
    <row r="14" spans="1:13" ht="19.5" customHeight="1">
      <c r="A14" s="9" t="s">
        <v>53</v>
      </c>
      <c r="B14" s="1"/>
      <c r="C14" s="1">
        <v>273</v>
      </c>
      <c r="D14" s="1">
        <v>140</v>
      </c>
      <c r="E14" s="1">
        <f>SUM(C14:D14)</f>
        <v>413</v>
      </c>
      <c r="F14" s="1">
        <v>0</v>
      </c>
      <c r="G14" s="11"/>
      <c r="H14" s="9" t="s">
        <v>55</v>
      </c>
      <c r="I14" s="1"/>
      <c r="J14" s="1">
        <v>257</v>
      </c>
      <c r="K14" s="1">
        <v>115</v>
      </c>
      <c r="L14" s="1">
        <f>SUM(J14:K14)</f>
        <v>372</v>
      </c>
      <c r="M14" s="1">
        <v>8</v>
      </c>
    </row>
    <row r="15" spans="1:13" ht="19.5" customHeight="1">
      <c r="A15" s="9" t="s">
        <v>62</v>
      </c>
      <c r="B15" s="1"/>
      <c r="C15" s="1">
        <v>274</v>
      </c>
      <c r="D15" s="1">
        <v>115</v>
      </c>
      <c r="E15" s="1">
        <f>SUM(C15:D15)</f>
        <v>389</v>
      </c>
      <c r="F15" s="1">
        <v>1</v>
      </c>
      <c r="G15" s="11"/>
      <c r="H15" s="9" t="s">
        <v>56</v>
      </c>
      <c r="I15" s="1"/>
      <c r="J15" s="1">
        <v>285</v>
      </c>
      <c r="K15" s="1">
        <v>134</v>
      </c>
      <c r="L15" s="1">
        <f>SUM(J15:K15)</f>
        <v>419</v>
      </c>
      <c r="M15" s="1">
        <v>2</v>
      </c>
    </row>
    <row r="16" spans="1:13" ht="19.5" customHeight="1">
      <c r="A16" s="12"/>
      <c r="B16" s="13"/>
      <c r="C16" s="2">
        <f>SUM(C12:C15)</f>
        <v>1113</v>
      </c>
      <c r="D16" s="2">
        <f>SUM(D12:D15)</f>
        <v>464</v>
      </c>
      <c r="E16" s="2">
        <f>SUM(C16:D16)</f>
        <v>1577</v>
      </c>
      <c r="F16" s="2">
        <f>SUM(F12:F15)</f>
        <v>23</v>
      </c>
      <c r="G16" s="11"/>
      <c r="H16" s="12"/>
      <c r="I16" s="13"/>
      <c r="J16" s="2">
        <f>SUM(J12:J15)</f>
        <v>1131</v>
      </c>
      <c r="K16" s="2">
        <f>SUM(K12:K15)</f>
        <v>484</v>
      </c>
      <c r="L16" s="2">
        <f>SUM(J16:K16)</f>
        <v>1615</v>
      </c>
      <c r="M16" s="2">
        <f>SUM(M12:M15)</f>
        <v>25</v>
      </c>
    </row>
    <row r="17" spans="1:13" ht="19.5" customHeight="1">
      <c r="A17" s="16" t="s">
        <v>15</v>
      </c>
      <c r="B17" s="5"/>
      <c r="C17" s="5"/>
      <c r="D17" s="5"/>
      <c r="E17" s="5"/>
      <c r="F17" s="17"/>
      <c r="G17" s="5"/>
      <c r="H17" s="4"/>
      <c r="I17" s="4"/>
      <c r="J17" s="4"/>
      <c r="K17" s="4"/>
      <c r="L17" s="4"/>
      <c r="M17" s="4"/>
    </row>
    <row r="18" spans="1:13" ht="19.5" customHeight="1">
      <c r="A18" s="6" t="s">
        <v>2</v>
      </c>
      <c r="B18" s="7" t="s">
        <v>3</v>
      </c>
      <c r="C18" s="8" t="s">
        <v>4</v>
      </c>
      <c r="D18" s="7" t="s">
        <v>5</v>
      </c>
      <c r="E18" s="7" t="s">
        <v>6</v>
      </c>
      <c r="F18" s="7" t="s">
        <v>7</v>
      </c>
      <c r="G18" s="4"/>
      <c r="H18" s="16" t="s">
        <v>22</v>
      </c>
      <c r="I18" s="3"/>
      <c r="J18" s="3">
        <f>405+408+414+395</f>
        <v>1622</v>
      </c>
      <c r="K18" s="12" t="s">
        <v>16</v>
      </c>
      <c r="L18" s="4"/>
      <c r="M18" s="4"/>
    </row>
    <row r="19" spans="1:13" ht="19.5" customHeight="1">
      <c r="A19" s="9" t="s">
        <v>57</v>
      </c>
      <c r="B19" s="1"/>
      <c r="C19" s="1">
        <v>280</v>
      </c>
      <c r="D19" s="1">
        <v>123</v>
      </c>
      <c r="E19" s="1">
        <f>SUM(C19:D19)</f>
        <v>403</v>
      </c>
      <c r="F19" s="1">
        <v>10</v>
      </c>
      <c r="G19" s="11"/>
      <c r="H19" s="16" t="s">
        <v>23</v>
      </c>
      <c r="I19" s="3"/>
      <c r="J19" s="3">
        <f>417+407+372+419</f>
        <v>1615</v>
      </c>
      <c r="K19" s="12" t="s">
        <v>17</v>
      </c>
      <c r="L19" s="4"/>
      <c r="M19" s="4"/>
    </row>
    <row r="20" spans="1:13" ht="19.5" customHeight="1">
      <c r="A20" s="9" t="s">
        <v>58</v>
      </c>
      <c r="B20" s="1"/>
      <c r="C20" s="1">
        <v>276</v>
      </c>
      <c r="D20" s="1">
        <v>86</v>
      </c>
      <c r="E20" s="1">
        <f>SUM(C20:D20)</f>
        <v>362</v>
      </c>
      <c r="F20" s="1">
        <v>18</v>
      </c>
      <c r="G20" s="11"/>
      <c r="H20" s="16" t="s">
        <v>14</v>
      </c>
      <c r="I20" s="3"/>
      <c r="J20" s="3">
        <f>386+398+427+401</f>
        <v>1612</v>
      </c>
      <c r="K20" s="12" t="s">
        <v>18</v>
      </c>
      <c r="L20" s="4"/>
      <c r="M20" s="4"/>
    </row>
    <row r="21" spans="1:13" ht="19.5" customHeight="1">
      <c r="A21" s="9" t="s">
        <v>59</v>
      </c>
      <c r="B21" s="1"/>
      <c r="C21" s="1">
        <v>283</v>
      </c>
      <c r="D21" s="1">
        <v>132</v>
      </c>
      <c r="E21" s="1">
        <f>SUM(C21:D21)</f>
        <v>415</v>
      </c>
      <c r="F21" s="1">
        <v>5</v>
      </c>
      <c r="G21" s="11"/>
      <c r="H21" s="16" t="s">
        <v>15</v>
      </c>
      <c r="I21" s="3"/>
      <c r="J21" s="3">
        <f>403+362+415+422</f>
        <v>1602</v>
      </c>
      <c r="K21" s="12" t="s">
        <v>19</v>
      </c>
      <c r="L21" s="4"/>
      <c r="M21" s="4"/>
    </row>
    <row r="22" spans="1:13" ht="19.5" customHeight="1">
      <c r="A22" s="9" t="s">
        <v>60</v>
      </c>
      <c r="B22" s="1"/>
      <c r="C22" s="1">
        <v>297</v>
      </c>
      <c r="D22" s="1">
        <v>125</v>
      </c>
      <c r="E22" s="1">
        <f>SUM(C22:D22)</f>
        <v>422</v>
      </c>
      <c r="F22" s="1">
        <v>6</v>
      </c>
      <c r="G22" s="11"/>
      <c r="H22" s="16" t="s">
        <v>24</v>
      </c>
      <c r="I22" s="3"/>
      <c r="J22" s="3">
        <f>392+383+413+389</f>
        <v>1577</v>
      </c>
      <c r="K22" s="12" t="s">
        <v>20</v>
      </c>
      <c r="L22" s="4"/>
      <c r="M22" s="4"/>
    </row>
    <row r="23" spans="1:13" ht="19.5" customHeight="1">
      <c r="A23" s="12"/>
      <c r="B23" s="13"/>
      <c r="C23" s="2">
        <f>SUM(C19:C22)</f>
        <v>1136</v>
      </c>
      <c r="D23" s="2">
        <f>SUM(D19:D22)</f>
        <v>466</v>
      </c>
      <c r="E23" s="2">
        <f>SUM(C23:D23)</f>
        <v>1602</v>
      </c>
      <c r="F23" s="2">
        <f>SUM(F19:F22)</f>
        <v>39</v>
      </c>
      <c r="G23" s="11"/>
      <c r="H23" s="4"/>
      <c r="I23" s="4"/>
      <c r="J23" s="4"/>
      <c r="K23" s="4"/>
      <c r="L23" s="4"/>
      <c r="M23" s="4"/>
    </row>
    <row r="24" spans="1:13" ht="19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9.5" customHeight="1">
      <c r="A25" s="15" t="s">
        <v>8</v>
      </c>
      <c r="B25" s="15"/>
      <c r="C25" s="15" t="s">
        <v>9</v>
      </c>
      <c r="D25" s="4"/>
      <c r="E25" s="15"/>
      <c r="F25" s="15"/>
      <c r="G25" s="15"/>
      <c r="H25" s="4"/>
      <c r="I25" s="15"/>
      <c r="J25" s="15"/>
      <c r="K25" s="15"/>
      <c r="L25" s="15"/>
      <c r="M25" s="15"/>
    </row>
    <row r="26" spans="1:13" ht="16.5" customHeight="1">
      <c r="A26" s="15" t="s">
        <v>11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9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9.5" customHeight="1">
      <c r="A28" s="4" t="s">
        <v>10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mergeCells count="1">
    <mergeCell ref="L2:M2"/>
  </mergeCells>
  <conditionalFormatting sqref="C5:C8 J5:J8 C12:C15 J12:J15 C19:C22">
    <cfRule type="cellIs" priority="1" dxfId="1" operator="between" stopIfTrue="1">
      <formula>280</formula>
      <formula>299</formula>
    </cfRule>
    <cfRule type="cellIs" priority="2" dxfId="2" operator="greaterThan" stopIfTrue="1">
      <formula>299</formula>
    </cfRule>
  </conditionalFormatting>
  <conditionalFormatting sqref="D5:D8 K5:K8 D12:D15 K12:K15 D19:D22">
    <cfRule type="cellIs" priority="3" dxfId="1" operator="between" stopIfTrue="1">
      <formula>130</formula>
      <formula>149</formula>
    </cfRule>
    <cfRule type="cellIs" priority="4" dxfId="2" operator="greaterThan" stopIfTrue="1">
      <formula>149</formula>
    </cfRule>
  </conditionalFormatting>
  <conditionalFormatting sqref="E5:E8 L5:L8 E12:E15 L12:L15 E19:E22">
    <cfRule type="cellIs" priority="5" dxfId="1" operator="between" stopIfTrue="1">
      <formula>400</formula>
      <formula>449</formula>
    </cfRule>
    <cfRule type="cellIs" priority="6" dxfId="2" operator="greaterThan" stopIfTrue="1">
      <formula>449</formula>
    </cfRule>
  </conditionalFormatting>
  <conditionalFormatting sqref="F5:F8 M5:M8 F12:F15 M12:M15 F19:F22">
    <cfRule type="cellIs" priority="7" dxfId="1" operator="between" stopIfTrue="1">
      <formula>1</formula>
      <formula>3</formula>
    </cfRule>
    <cfRule type="cellIs" priority="8" dxfId="2" operator="lessThan" stopIfTrue="1">
      <formula>1</formula>
    </cfRule>
  </conditionalFormatting>
  <conditionalFormatting sqref="E9 L9 E16 L16 E23">
    <cfRule type="cellIs" priority="9" dxfId="3" operator="between" stopIfTrue="1">
      <formula>1600</formula>
      <formula>1699</formula>
    </cfRule>
    <cfRule type="cellIs" priority="10" dxfId="4" operator="greaterThan" stopIfTrue="1">
      <formula>1699</formula>
    </cfRule>
  </conditionalFormatting>
  <conditionalFormatting sqref="F9 C9:D9 M9 J9:K9 F16 C16:D16 M16 J16:K16 F23 C23:D23">
    <cfRule type="cellIs" priority="11" dxfId="1" operator="between" stopIfTrue="1">
      <formula>1120</formula>
      <formula>1200</formula>
    </cfRule>
    <cfRule type="cellIs" priority="12" dxfId="5" operator="greaterThanOrEqual" stopIfTrue="1">
      <formula>1200</formula>
    </cfRule>
  </conditionalFormatting>
  <printOptions/>
  <pageMargins left="0.5905511811023623" right="0.1968503937007874" top="0.3937007874015748" bottom="0.3937007874015748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D29" sqref="D29"/>
    </sheetView>
  </sheetViews>
  <sheetFormatPr defaultColWidth="11.421875" defaultRowHeight="12.75"/>
  <cols>
    <col min="1" max="1" width="21.7109375" style="0" customWidth="1"/>
    <col min="2" max="2" width="9.8515625" style="0" customWidth="1"/>
    <col min="3" max="4" width="8.7109375" style="0" customWidth="1"/>
    <col min="5" max="5" width="10.7109375" style="0" customWidth="1"/>
    <col min="6" max="6" width="6.7109375" style="0" customWidth="1"/>
    <col min="7" max="7" width="3.28125" style="0" customWidth="1"/>
    <col min="8" max="8" width="24.00390625" style="0" customWidth="1"/>
    <col min="9" max="9" width="7.8515625" style="0" customWidth="1"/>
    <col min="10" max="11" width="8.7109375" style="0" customWidth="1"/>
    <col min="12" max="12" width="10.7109375" style="0" customWidth="1"/>
    <col min="13" max="13" width="6.7109375" style="0" customWidth="1"/>
    <col min="14" max="14" width="3.28125" style="0" customWidth="1"/>
  </cols>
  <sheetData>
    <row r="1" spans="1:13" ht="18.75">
      <c r="A1" s="3" t="s">
        <v>0</v>
      </c>
      <c r="B1" s="3"/>
      <c r="C1" s="3"/>
      <c r="D1" s="4"/>
      <c r="E1" s="4"/>
      <c r="F1" s="4"/>
      <c r="G1" s="4"/>
      <c r="H1" s="4" t="s">
        <v>1</v>
      </c>
      <c r="I1" s="4"/>
      <c r="J1" s="4"/>
      <c r="K1" s="4"/>
      <c r="L1" s="4"/>
      <c r="M1" s="4"/>
    </row>
    <row r="2" spans="1:13" ht="15" customHeight="1">
      <c r="A2" s="4" t="s">
        <v>21</v>
      </c>
      <c r="B2" s="4"/>
      <c r="C2" s="4"/>
      <c r="D2" s="4"/>
      <c r="E2" s="4"/>
      <c r="F2" s="4"/>
      <c r="G2" s="4"/>
      <c r="H2" s="4" t="s">
        <v>25</v>
      </c>
      <c r="I2" s="4"/>
      <c r="J2" s="4"/>
      <c r="K2" s="4"/>
      <c r="L2" s="70">
        <v>40594</v>
      </c>
      <c r="M2" s="71"/>
    </row>
    <row r="3" spans="1:13" ht="19.5" customHeight="1">
      <c r="A3" s="16" t="s">
        <v>27</v>
      </c>
      <c r="B3" s="5"/>
      <c r="C3" s="5"/>
      <c r="D3" s="5"/>
      <c r="E3" s="5"/>
      <c r="F3" s="5"/>
      <c r="G3" s="5"/>
      <c r="H3" s="16" t="s">
        <v>24</v>
      </c>
      <c r="I3" s="5"/>
      <c r="J3" s="5"/>
      <c r="K3" s="5"/>
      <c r="L3" s="5"/>
      <c r="M3" s="4"/>
    </row>
    <row r="4" spans="1:13" ht="19.5" customHeight="1">
      <c r="A4" s="6" t="s">
        <v>2</v>
      </c>
      <c r="B4" s="7" t="s">
        <v>3</v>
      </c>
      <c r="C4" s="8" t="s">
        <v>4</v>
      </c>
      <c r="D4" s="7" t="s">
        <v>5</v>
      </c>
      <c r="E4" s="7" t="s">
        <v>6</v>
      </c>
      <c r="F4" s="7" t="s">
        <v>7</v>
      </c>
      <c r="G4" s="4"/>
      <c r="H4" s="6" t="s">
        <v>2</v>
      </c>
      <c r="I4" s="7" t="s">
        <v>3</v>
      </c>
      <c r="J4" s="8" t="s">
        <v>4</v>
      </c>
      <c r="K4" s="7" t="s">
        <v>5</v>
      </c>
      <c r="L4" s="7" t="s">
        <v>6</v>
      </c>
      <c r="M4" s="7" t="s">
        <v>7</v>
      </c>
    </row>
    <row r="5" spans="1:13" ht="19.5" customHeight="1">
      <c r="A5" s="9" t="s">
        <v>29</v>
      </c>
      <c r="B5" s="10"/>
      <c r="C5" s="1">
        <v>278</v>
      </c>
      <c r="D5" s="1">
        <v>123</v>
      </c>
      <c r="E5" s="1">
        <f>SUM(C5:D5)</f>
        <v>401</v>
      </c>
      <c r="F5" s="1">
        <v>8</v>
      </c>
      <c r="G5" s="11"/>
      <c r="H5" s="9" t="s">
        <v>33</v>
      </c>
      <c r="I5" s="1"/>
      <c r="J5" s="1">
        <v>269</v>
      </c>
      <c r="K5" s="1">
        <v>95</v>
      </c>
      <c r="L5" s="1">
        <f>SUM(J5:K5)</f>
        <v>364</v>
      </c>
      <c r="M5" s="1">
        <v>16</v>
      </c>
    </row>
    <row r="6" spans="1:13" ht="19.5" customHeight="1">
      <c r="A6" s="9" t="s">
        <v>30</v>
      </c>
      <c r="B6" s="10"/>
      <c r="C6" s="1">
        <v>268</v>
      </c>
      <c r="D6" s="1">
        <v>86</v>
      </c>
      <c r="E6" s="1">
        <f>SUM(C6:D6)</f>
        <v>354</v>
      </c>
      <c r="F6" s="1">
        <v>12</v>
      </c>
      <c r="G6" s="11"/>
      <c r="H6" s="9" t="s">
        <v>44</v>
      </c>
      <c r="I6" s="1"/>
      <c r="J6" s="1">
        <v>270</v>
      </c>
      <c r="K6" s="1">
        <v>86</v>
      </c>
      <c r="L6" s="1">
        <f>SUM(J6:K6)</f>
        <v>356</v>
      </c>
      <c r="M6" s="1">
        <v>14</v>
      </c>
    </row>
    <row r="7" spans="1:13" ht="19.5" customHeight="1">
      <c r="A7" s="9" t="s">
        <v>31</v>
      </c>
      <c r="B7" s="10"/>
      <c r="C7" s="1">
        <v>256</v>
      </c>
      <c r="D7" s="1">
        <v>119</v>
      </c>
      <c r="E7" s="1">
        <f>SUM(C7:D7)</f>
        <v>375</v>
      </c>
      <c r="F7" s="1">
        <v>12</v>
      </c>
      <c r="G7" s="11"/>
      <c r="H7" s="9" t="s">
        <v>34</v>
      </c>
      <c r="I7" s="1"/>
      <c r="J7" s="1">
        <v>281</v>
      </c>
      <c r="K7" s="1">
        <v>86</v>
      </c>
      <c r="L7" s="1">
        <f>SUM(J7:K7)</f>
        <v>367</v>
      </c>
      <c r="M7" s="1">
        <v>15</v>
      </c>
    </row>
    <row r="8" spans="1:13" ht="19.5" customHeight="1">
      <c r="A8" s="9" t="s">
        <v>32</v>
      </c>
      <c r="B8" s="10"/>
      <c r="C8" s="1">
        <v>290</v>
      </c>
      <c r="D8" s="1">
        <v>133</v>
      </c>
      <c r="E8" s="1">
        <f>SUM(C8:D8)</f>
        <v>423</v>
      </c>
      <c r="F8" s="1">
        <v>4</v>
      </c>
      <c r="G8" s="11"/>
      <c r="H8" s="9" t="s">
        <v>35</v>
      </c>
      <c r="I8" s="1"/>
      <c r="J8" s="1">
        <v>259</v>
      </c>
      <c r="K8" s="1">
        <v>131</v>
      </c>
      <c r="L8" s="1">
        <f>SUM(J8:K8)</f>
        <v>390</v>
      </c>
      <c r="M8" s="1">
        <v>5</v>
      </c>
    </row>
    <row r="9" spans="1:13" ht="19.5" customHeight="1">
      <c r="A9" s="12"/>
      <c r="B9" s="13"/>
      <c r="C9" s="2">
        <f>SUM(C5:C8)</f>
        <v>1092</v>
      </c>
      <c r="D9" s="2">
        <f>SUM(D5:D8)</f>
        <v>461</v>
      </c>
      <c r="E9" s="2">
        <f>SUM(C9:D9)</f>
        <v>1553</v>
      </c>
      <c r="F9" s="2">
        <f>SUM(F5:F8)</f>
        <v>36</v>
      </c>
      <c r="G9" s="11"/>
      <c r="H9" s="12"/>
      <c r="I9" s="14"/>
      <c r="J9" s="2">
        <f>SUM(J5:J8)</f>
        <v>1079</v>
      </c>
      <c r="K9" s="2">
        <f>SUM(K5:K8)</f>
        <v>398</v>
      </c>
      <c r="L9" s="2">
        <f>SUM(J9:K9)</f>
        <v>1477</v>
      </c>
      <c r="M9" s="2">
        <f>SUM(M5:M8)</f>
        <v>50</v>
      </c>
    </row>
    <row r="10" spans="1:13" ht="19.5" customHeight="1">
      <c r="A10" s="16" t="s">
        <v>26</v>
      </c>
      <c r="B10" s="5"/>
      <c r="C10" s="5"/>
      <c r="D10" s="5"/>
      <c r="E10" s="5"/>
      <c r="F10" s="17"/>
      <c r="G10" s="5"/>
      <c r="H10" s="16" t="s">
        <v>13</v>
      </c>
      <c r="I10" s="5"/>
      <c r="J10" s="5"/>
      <c r="K10" s="5"/>
      <c r="L10" s="5"/>
      <c r="M10" s="17"/>
    </row>
    <row r="11" spans="1:13" ht="19.5" customHeight="1">
      <c r="A11" s="6" t="s">
        <v>2</v>
      </c>
      <c r="B11" s="7" t="s">
        <v>3</v>
      </c>
      <c r="C11" s="8" t="s">
        <v>4</v>
      </c>
      <c r="D11" s="7" t="s">
        <v>5</v>
      </c>
      <c r="E11" s="7" t="s">
        <v>6</v>
      </c>
      <c r="F11" s="7" t="s">
        <v>7</v>
      </c>
      <c r="G11" s="4"/>
      <c r="H11" s="6" t="s">
        <v>2</v>
      </c>
      <c r="I11" s="7" t="s">
        <v>3</v>
      </c>
      <c r="J11" s="8" t="s">
        <v>4</v>
      </c>
      <c r="K11" s="7" t="s">
        <v>5</v>
      </c>
      <c r="L11" s="7" t="s">
        <v>6</v>
      </c>
      <c r="M11" s="7" t="s">
        <v>7</v>
      </c>
    </row>
    <row r="12" spans="1:13" ht="19.5" customHeight="1">
      <c r="A12" s="9" t="s">
        <v>36</v>
      </c>
      <c r="B12" s="1"/>
      <c r="C12" s="1">
        <v>267</v>
      </c>
      <c r="D12" s="1">
        <v>138</v>
      </c>
      <c r="E12" s="1">
        <f>SUM(C12:D12)</f>
        <v>405</v>
      </c>
      <c r="F12" s="1">
        <v>2</v>
      </c>
      <c r="G12" s="11"/>
      <c r="H12" s="9" t="s">
        <v>40</v>
      </c>
      <c r="I12" s="1"/>
      <c r="J12" s="1">
        <v>254</v>
      </c>
      <c r="K12" s="1">
        <v>99</v>
      </c>
      <c r="L12" s="1">
        <f>SUM(J12:K12)</f>
        <v>353</v>
      </c>
      <c r="M12" s="1">
        <v>12</v>
      </c>
    </row>
    <row r="13" spans="1:13" ht="19.5" customHeight="1">
      <c r="A13" s="9" t="s">
        <v>37</v>
      </c>
      <c r="B13" s="1"/>
      <c r="C13" s="1">
        <v>280</v>
      </c>
      <c r="D13" s="1">
        <v>107</v>
      </c>
      <c r="E13" s="1">
        <f>SUM(C13:D13)</f>
        <v>387</v>
      </c>
      <c r="F13" s="1">
        <v>9</v>
      </c>
      <c r="G13" s="11"/>
      <c r="H13" s="9" t="s">
        <v>41</v>
      </c>
      <c r="I13" s="1"/>
      <c r="J13" s="1">
        <v>266</v>
      </c>
      <c r="K13" s="1">
        <v>106</v>
      </c>
      <c r="L13" s="1">
        <f>SUM(J13:K13)</f>
        <v>372</v>
      </c>
      <c r="M13" s="1">
        <v>11</v>
      </c>
    </row>
    <row r="14" spans="1:13" ht="19.5" customHeight="1">
      <c r="A14" s="9" t="s">
        <v>38</v>
      </c>
      <c r="B14" s="1"/>
      <c r="C14" s="1">
        <v>259</v>
      </c>
      <c r="D14" s="1">
        <v>125</v>
      </c>
      <c r="E14" s="1">
        <f>SUM(C14:D14)</f>
        <v>384</v>
      </c>
      <c r="F14" s="1">
        <v>6</v>
      </c>
      <c r="G14" s="11"/>
      <c r="H14" s="9" t="s">
        <v>42</v>
      </c>
      <c r="I14" s="1"/>
      <c r="J14" s="1">
        <v>276</v>
      </c>
      <c r="K14" s="1">
        <v>108</v>
      </c>
      <c r="L14" s="1">
        <f>SUM(J14:K14)</f>
        <v>384</v>
      </c>
      <c r="M14" s="1">
        <v>10</v>
      </c>
    </row>
    <row r="15" spans="1:13" ht="19.5" customHeight="1">
      <c r="A15" s="9" t="s">
        <v>39</v>
      </c>
      <c r="B15" s="1"/>
      <c r="C15" s="1">
        <v>283</v>
      </c>
      <c r="D15" s="1">
        <v>141</v>
      </c>
      <c r="E15" s="1">
        <f>SUM(C15:D15)</f>
        <v>424</v>
      </c>
      <c r="F15" s="1">
        <v>4</v>
      </c>
      <c r="G15" s="11"/>
      <c r="H15" s="9" t="s">
        <v>43</v>
      </c>
      <c r="I15" s="1"/>
      <c r="J15" s="1">
        <v>264</v>
      </c>
      <c r="K15" s="1">
        <v>131</v>
      </c>
      <c r="L15" s="1">
        <f>SUM(J15:K15)</f>
        <v>395</v>
      </c>
      <c r="M15" s="1">
        <v>2</v>
      </c>
    </row>
    <row r="16" spans="1:13" ht="19.5" customHeight="1">
      <c r="A16" s="12"/>
      <c r="B16" s="13"/>
      <c r="C16" s="2">
        <f>SUM(C12:C15)</f>
        <v>1089</v>
      </c>
      <c r="D16" s="2">
        <f>SUM(D12:D15)</f>
        <v>511</v>
      </c>
      <c r="E16" s="2">
        <f>SUM(C16:D16)</f>
        <v>1600</v>
      </c>
      <c r="F16" s="2">
        <f>SUM(F12:F15)</f>
        <v>21</v>
      </c>
      <c r="G16" s="11"/>
      <c r="H16" s="12"/>
      <c r="I16" s="13"/>
      <c r="J16" s="2">
        <f>SUM(J12:J15)</f>
        <v>1060</v>
      </c>
      <c r="K16" s="2">
        <f>SUM(K12:K15)</f>
        <v>444</v>
      </c>
      <c r="L16" s="2">
        <f>SUM(J16:K16)</f>
        <v>1504</v>
      </c>
      <c r="M16" s="2">
        <f>SUM(M12:M15)</f>
        <v>35</v>
      </c>
    </row>
    <row r="17" spans="1:13" ht="19.5" customHeight="1">
      <c r="A17" s="5"/>
      <c r="B17" s="5"/>
      <c r="C17" s="5"/>
      <c r="D17" s="5"/>
      <c r="E17" s="5"/>
      <c r="F17" s="17"/>
      <c r="G17" s="5"/>
      <c r="H17" s="4"/>
      <c r="I17" s="4"/>
      <c r="J17" s="4"/>
      <c r="K17" s="4"/>
      <c r="L17" s="4"/>
      <c r="M17" s="4"/>
    </row>
    <row r="18" spans="1:13" ht="19.5" customHeight="1">
      <c r="A18" s="6" t="s">
        <v>2</v>
      </c>
      <c r="B18" s="7" t="s">
        <v>3</v>
      </c>
      <c r="C18" s="8" t="s">
        <v>4</v>
      </c>
      <c r="D18" s="7" t="s">
        <v>5</v>
      </c>
      <c r="E18" s="7" t="s">
        <v>6</v>
      </c>
      <c r="F18" s="7" t="s">
        <v>7</v>
      </c>
      <c r="G18" s="4"/>
      <c r="H18" s="16" t="s">
        <v>26</v>
      </c>
      <c r="I18" s="3"/>
      <c r="J18" s="18">
        <f>405+387+384+424</f>
        <v>1600</v>
      </c>
      <c r="K18" s="12" t="s">
        <v>16</v>
      </c>
      <c r="L18" s="4"/>
      <c r="M18" s="4"/>
    </row>
    <row r="19" spans="1:13" ht="19.5" customHeight="1">
      <c r="A19" s="9"/>
      <c r="B19" s="1" t="s">
        <v>92</v>
      </c>
      <c r="C19" s="1"/>
      <c r="D19" s="1"/>
      <c r="E19" s="1">
        <f>SUM(C19:D19)</f>
        <v>0</v>
      </c>
      <c r="F19" s="1"/>
      <c r="G19" s="11"/>
      <c r="H19" s="16" t="s">
        <v>27</v>
      </c>
      <c r="I19" s="3"/>
      <c r="J19" s="18">
        <f>401+354+375+423</f>
        <v>1553</v>
      </c>
      <c r="K19" s="12" t="s">
        <v>17</v>
      </c>
      <c r="L19" s="4"/>
      <c r="M19" s="4"/>
    </row>
    <row r="20" spans="1:13" ht="19.5" customHeight="1">
      <c r="A20" s="9"/>
      <c r="B20" s="1"/>
      <c r="C20" s="1"/>
      <c r="D20" s="1"/>
      <c r="E20" s="1">
        <f>SUM(C20:D20)</f>
        <v>0</v>
      </c>
      <c r="F20" s="1"/>
      <c r="G20" s="11"/>
      <c r="H20" s="16" t="s">
        <v>13</v>
      </c>
      <c r="I20" s="3"/>
      <c r="J20" s="18">
        <f>353+372+384+395</f>
        <v>1504</v>
      </c>
      <c r="K20" s="12" t="s">
        <v>18</v>
      </c>
      <c r="L20" s="4"/>
      <c r="M20" s="4"/>
    </row>
    <row r="21" spans="1:13" ht="19.5" customHeight="1">
      <c r="A21" s="9"/>
      <c r="B21" s="1"/>
      <c r="C21" s="1"/>
      <c r="D21" s="1"/>
      <c r="E21" s="1">
        <f>SUM(C21:D21)</f>
        <v>0</v>
      </c>
      <c r="F21" s="1"/>
      <c r="G21" s="11"/>
      <c r="H21" s="16" t="s">
        <v>24</v>
      </c>
      <c r="I21" s="3"/>
      <c r="J21" s="18">
        <f>364+356+367+390</f>
        <v>1477</v>
      </c>
      <c r="K21" s="12" t="s">
        <v>19</v>
      </c>
      <c r="L21" s="4"/>
      <c r="M21" s="4"/>
    </row>
    <row r="22" spans="1:13" ht="19.5" customHeight="1">
      <c r="A22" s="9"/>
      <c r="B22" s="1"/>
      <c r="C22" s="1"/>
      <c r="D22" s="1"/>
      <c r="E22" s="1">
        <f>SUM(C22:D22)</f>
        <v>0</v>
      </c>
      <c r="F22" s="1"/>
      <c r="G22" s="11"/>
      <c r="I22" s="3"/>
      <c r="J22" s="3"/>
      <c r="K22" s="12" t="s">
        <v>28</v>
      </c>
      <c r="L22" s="4"/>
      <c r="M22" s="4"/>
    </row>
    <row r="23" spans="1:13" ht="19.5" customHeight="1">
      <c r="A23" s="12"/>
      <c r="B23" s="13"/>
      <c r="C23" s="2">
        <f>SUM(C19:C22)</f>
        <v>0</v>
      </c>
      <c r="D23" s="2">
        <f>SUM(D19:D22)</f>
        <v>0</v>
      </c>
      <c r="E23" s="2">
        <f>SUM(C23:D23)</f>
        <v>0</v>
      </c>
      <c r="F23" s="2">
        <f>SUM(F19:F22)</f>
        <v>0</v>
      </c>
      <c r="G23" s="11"/>
      <c r="H23" s="4"/>
      <c r="I23" s="4"/>
      <c r="J23" s="4"/>
      <c r="K23" s="4"/>
      <c r="L23" s="4"/>
      <c r="M23" s="4"/>
    </row>
    <row r="24" spans="1:13" ht="19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9.5" customHeight="1">
      <c r="A25" s="15" t="s">
        <v>8</v>
      </c>
      <c r="B25" s="15"/>
      <c r="C25" s="15" t="s">
        <v>9</v>
      </c>
      <c r="D25" s="4"/>
      <c r="E25" s="15"/>
      <c r="F25" s="15"/>
      <c r="G25" s="15"/>
      <c r="H25" s="4"/>
      <c r="I25" s="15"/>
      <c r="J25" s="15"/>
      <c r="K25" s="15"/>
      <c r="L25" s="15"/>
      <c r="M25" s="15"/>
    </row>
    <row r="26" spans="1:13" ht="16.5" customHeight="1">
      <c r="A26" s="15" t="s">
        <v>11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9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9.5" customHeight="1">
      <c r="A28" s="4" t="s">
        <v>10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mergeCells count="1">
    <mergeCell ref="L2:M2"/>
  </mergeCells>
  <conditionalFormatting sqref="C5:C8 J5:J8 C12:C15 J12:J15 C19:C22">
    <cfRule type="cellIs" priority="1" dxfId="1" operator="between" stopIfTrue="1">
      <formula>280</formula>
      <formula>299</formula>
    </cfRule>
    <cfRule type="cellIs" priority="2" dxfId="2" operator="greaterThan" stopIfTrue="1">
      <formula>299</formula>
    </cfRule>
  </conditionalFormatting>
  <conditionalFormatting sqref="D5:D8 K5:K8 D12:D15 K12:K15 D19:D22">
    <cfRule type="cellIs" priority="3" dxfId="1" operator="between" stopIfTrue="1">
      <formula>130</formula>
      <formula>149</formula>
    </cfRule>
    <cfRule type="cellIs" priority="4" dxfId="2" operator="greaterThan" stopIfTrue="1">
      <formula>149</formula>
    </cfRule>
  </conditionalFormatting>
  <conditionalFormatting sqref="E5:E8 L5:L8 E12:E15 L12:L15 E19:E22">
    <cfRule type="cellIs" priority="5" dxfId="1" operator="between" stopIfTrue="1">
      <formula>400</formula>
      <formula>449</formula>
    </cfRule>
    <cfRule type="cellIs" priority="6" dxfId="2" operator="greaterThan" stopIfTrue="1">
      <formula>449</formula>
    </cfRule>
  </conditionalFormatting>
  <conditionalFormatting sqref="F5:F8 M5:M8 F12:F15 M12:M15 F19:F22">
    <cfRule type="cellIs" priority="7" dxfId="1" operator="between" stopIfTrue="1">
      <formula>1</formula>
      <formula>3</formula>
    </cfRule>
    <cfRule type="cellIs" priority="8" dxfId="2" operator="lessThan" stopIfTrue="1">
      <formula>1</formula>
    </cfRule>
  </conditionalFormatting>
  <conditionalFormatting sqref="E9 L9 E16 L16 E23">
    <cfRule type="cellIs" priority="9" dxfId="3" operator="between" stopIfTrue="1">
      <formula>1600</formula>
      <formula>1699</formula>
    </cfRule>
    <cfRule type="cellIs" priority="10" dxfId="4" operator="greaterThan" stopIfTrue="1">
      <formula>1699</formula>
    </cfRule>
  </conditionalFormatting>
  <conditionalFormatting sqref="F9 C9:D9 M9 J9:K9 F16 C16:D16 M16 J16:K16 F23 C23:D23">
    <cfRule type="cellIs" priority="11" dxfId="1" operator="between" stopIfTrue="1">
      <formula>1120</formula>
      <formula>1200</formula>
    </cfRule>
    <cfRule type="cellIs" priority="12" dxfId="5" operator="greaterThanOrEqual" stopIfTrue="1">
      <formula>1200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1"/>
  <sheetViews>
    <sheetView tabSelected="1" workbookViewId="0" topLeftCell="B1">
      <selection activeCell="D45" sqref="D45"/>
    </sheetView>
  </sheetViews>
  <sheetFormatPr defaultColWidth="11.421875" defaultRowHeight="12.75"/>
  <cols>
    <col min="1" max="1" width="11.421875" style="72" hidden="1" customWidth="1"/>
    <col min="2" max="2" width="22.00390625" style="72" customWidth="1"/>
    <col min="3" max="3" width="7.421875" style="72" customWidth="1"/>
    <col min="4" max="4" width="8.140625" style="72" customWidth="1"/>
    <col min="5" max="5" width="7.7109375" style="72" customWidth="1"/>
    <col min="6" max="6" width="9.00390625" style="72" customWidth="1"/>
    <col min="7" max="7" width="4.28125" style="72" customWidth="1"/>
    <col min="8" max="8" width="7.7109375" style="72" customWidth="1"/>
    <col min="9" max="9" width="3.140625" style="72" customWidth="1"/>
    <col min="10" max="10" width="22.28125" style="72" customWidth="1"/>
    <col min="11" max="11" width="7.421875" style="72" customWidth="1"/>
    <col min="12" max="12" width="8.00390625" style="72" customWidth="1"/>
    <col min="13" max="13" width="7.7109375" style="72" customWidth="1"/>
    <col min="14" max="14" width="9.00390625" style="72" customWidth="1"/>
    <col min="15" max="15" width="3.8515625" style="72" customWidth="1"/>
    <col min="16" max="16" width="7.7109375" style="72" customWidth="1"/>
    <col min="17" max="16384" width="11.421875" style="72" customWidth="1"/>
  </cols>
  <sheetData>
    <row r="1" ht="6" customHeight="1"/>
    <row r="2" spans="2:11" ht="33.75">
      <c r="B2" s="73" t="s">
        <v>93</v>
      </c>
      <c r="D2" s="74"/>
      <c r="E2" s="74"/>
      <c r="F2" s="74"/>
      <c r="G2" s="74"/>
      <c r="H2" s="74"/>
      <c r="K2" s="75" t="s">
        <v>94</v>
      </c>
    </row>
    <row r="3" ht="12.75"/>
    <row r="4" spans="2:15" ht="15">
      <c r="B4" s="76" t="s">
        <v>95</v>
      </c>
      <c r="C4" s="77" t="s">
        <v>96</v>
      </c>
      <c r="G4" s="72" t="s">
        <v>97</v>
      </c>
      <c r="I4" s="77" t="s">
        <v>119</v>
      </c>
      <c r="M4" s="72" t="s">
        <v>99</v>
      </c>
      <c r="N4" s="78">
        <v>40642</v>
      </c>
      <c r="O4" s="79"/>
    </row>
    <row r="6" spans="2:16" ht="15.75" hidden="1">
      <c r="B6" s="80" t="s">
        <v>100</v>
      </c>
      <c r="C6" s="81">
        <f>'[2]Einzelergebnisse'!B1</f>
        <v>0</v>
      </c>
      <c r="D6" s="82"/>
      <c r="E6" s="83"/>
      <c r="F6" s="82"/>
      <c r="G6" s="82"/>
      <c r="H6" s="82"/>
      <c r="I6" s="82"/>
      <c r="J6" s="80" t="s">
        <v>100</v>
      </c>
      <c r="K6" s="84">
        <f>'[2]Einzelergebnisse'!I1</f>
        <v>0</v>
      </c>
      <c r="L6" s="82"/>
      <c r="M6" s="82"/>
      <c r="N6" s="82"/>
      <c r="O6" s="82"/>
      <c r="P6" s="82"/>
    </row>
    <row r="7" ht="6" customHeight="1" hidden="1"/>
    <row r="8" spans="2:16" s="85" customFormat="1" ht="21" customHeight="1" hidden="1">
      <c r="B8" s="86" t="s">
        <v>101</v>
      </c>
      <c r="C8" s="87" t="s">
        <v>102</v>
      </c>
      <c r="D8" s="87" t="s">
        <v>3</v>
      </c>
      <c r="E8" s="86" t="s">
        <v>4</v>
      </c>
      <c r="F8" s="86" t="s">
        <v>5</v>
      </c>
      <c r="G8" s="86" t="s">
        <v>7</v>
      </c>
      <c r="H8" s="86" t="s">
        <v>6</v>
      </c>
      <c r="I8" s="88"/>
      <c r="J8" s="86" t="s">
        <v>101</v>
      </c>
      <c r="K8" s="87" t="s">
        <v>102</v>
      </c>
      <c r="L8" s="87" t="s">
        <v>3</v>
      </c>
      <c r="M8" s="86" t="s">
        <v>4</v>
      </c>
      <c r="N8" s="86" t="s">
        <v>5</v>
      </c>
      <c r="O8" s="86" t="s">
        <v>7</v>
      </c>
      <c r="P8" s="86" t="s">
        <v>6</v>
      </c>
    </row>
    <row r="9" spans="2:16" s="89" customFormat="1" ht="21" customHeight="1" hidden="1">
      <c r="B9" s="90">
        <f>'[2]Einzelergebnisse'!A4</f>
        <v>0</v>
      </c>
      <c r="C9" s="91"/>
      <c r="D9" s="92"/>
      <c r="E9" s="93">
        <f>'[2]Einzelergebnisse'!C8</f>
        <v>0</v>
      </c>
      <c r="F9" s="93">
        <f>'[2]Einzelergebnisse'!D8</f>
        <v>0</v>
      </c>
      <c r="G9" s="94">
        <f>'[2]Einzelergebnisse'!E8</f>
        <v>0</v>
      </c>
      <c r="H9" s="95">
        <f aca="true" t="shared" si="0" ref="H9:H14">SUM(E9:F9)</f>
        <v>0</v>
      </c>
      <c r="J9" s="96">
        <f>'[2]Einzelergebnisse'!H4</f>
        <v>0</v>
      </c>
      <c r="K9" s="97"/>
      <c r="L9" s="97"/>
      <c r="M9" s="93">
        <f>'[2]Einzelergebnisse'!J8</f>
        <v>0</v>
      </c>
      <c r="N9" s="93">
        <f>'[2]Einzelergebnisse'!K8</f>
        <v>0</v>
      </c>
      <c r="O9" s="93">
        <f>'[2]Einzelergebnisse'!L8</f>
        <v>0</v>
      </c>
      <c r="P9" s="95">
        <f aca="true" t="shared" si="1" ref="P9:P14">SUM(M9:N9)</f>
        <v>0</v>
      </c>
    </row>
    <row r="10" spans="2:16" s="89" customFormat="1" ht="21" customHeight="1" hidden="1">
      <c r="B10" s="90">
        <f>'[2]Einzelergebnisse'!A10</f>
        <v>0</v>
      </c>
      <c r="C10" s="91"/>
      <c r="D10" s="98"/>
      <c r="E10" s="93">
        <f>'[2]Einzelergebnisse'!C14</f>
        <v>0</v>
      </c>
      <c r="F10" s="93">
        <f>'[2]Einzelergebnisse'!D14</f>
        <v>0</v>
      </c>
      <c r="G10" s="93">
        <f>'[2]Einzelergebnisse'!E14</f>
        <v>0</v>
      </c>
      <c r="H10" s="99">
        <f t="shared" si="0"/>
        <v>0</v>
      </c>
      <c r="J10" s="90">
        <f>'[2]Einzelergebnisse'!H10</f>
        <v>0</v>
      </c>
      <c r="K10" s="97"/>
      <c r="L10" s="100"/>
      <c r="M10" s="93">
        <f>'[2]Einzelergebnisse'!J14</f>
        <v>0</v>
      </c>
      <c r="N10" s="93">
        <f>'[2]Einzelergebnisse'!K14</f>
        <v>0</v>
      </c>
      <c r="O10" s="93">
        <f>'[2]Einzelergebnisse'!L14</f>
        <v>0</v>
      </c>
      <c r="P10" s="99">
        <f t="shared" si="1"/>
        <v>0</v>
      </c>
    </row>
    <row r="11" spans="2:16" s="89" customFormat="1" ht="21" customHeight="1" hidden="1">
      <c r="B11" s="90">
        <f>'[2]Einzelergebnisse'!A16</f>
        <v>0</v>
      </c>
      <c r="C11" s="91"/>
      <c r="D11" s="98"/>
      <c r="E11" s="93">
        <f>'[2]Einzelergebnisse'!C20</f>
        <v>0</v>
      </c>
      <c r="F11" s="93">
        <f>'[2]Einzelergebnisse'!D20</f>
        <v>0</v>
      </c>
      <c r="G11" s="93">
        <f>'[2]Einzelergebnisse'!E20</f>
        <v>0</v>
      </c>
      <c r="H11" s="99">
        <f t="shared" si="0"/>
        <v>0</v>
      </c>
      <c r="J11" s="90">
        <f>'[2]Einzelergebnisse'!H16</f>
        <v>0</v>
      </c>
      <c r="K11" s="97"/>
      <c r="L11" s="100"/>
      <c r="M11" s="93">
        <f>'[2]Einzelergebnisse'!J20</f>
        <v>0</v>
      </c>
      <c r="N11" s="93">
        <f>'[2]Einzelergebnisse'!K20</f>
        <v>0</v>
      </c>
      <c r="O11" s="93">
        <f>'[2]Einzelergebnisse'!L20</f>
        <v>0</v>
      </c>
      <c r="P11" s="99">
        <f t="shared" si="1"/>
        <v>0</v>
      </c>
    </row>
    <row r="12" spans="2:16" s="89" customFormat="1" ht="21" customHeight="1" hidden="1">
      <c r="B12" s="90">
        <f>'[2]Einzelergebnisse'!A22</f>
        <v>0</v>
      </c>
      <c r="C12" s="91"/>
      <c r="D12" s="98"/>
      <c r="E12" s="93">
        <f>'[2]Einzelergebnisse'!C26</f>
        <v>0</v>
      </c>
      <c r="F12" s="93">
        <f>'[2]Einzelergebnisse'!D26</f>
        <v>0</v>
      </c>
      <c r="G12" s="93">
        <f>'[2]Einzelergebnisse'!E26</f>
        <v>0</v>
      </c>
      <c r="H12" s="99">
        <f t="shared" si="0"/>
        <v>0</v>
      </c>
      <c r="J12" s="90">
        <f>'[2]Einzelergebnisse'!H22</f>
        <v>0</v>
      </c>
      <c r="K12" s="97"/>
      <c r="L12" s="100"/>
      <c r="M12" s="93">
        <f>'[2]Einzelergebnisse'!J26</f>
        <v>0</v>
      </c>
      <c r="N12" s="93">
        <f>'[2]Einzelergebnisse'!K26</f>
        <v>0</v>
      </c>
      <c r="O12" s="93">
        <f>'[2]Einzelergebnisse'!L26</f>
        <v>0</v>
      </c>
      <c r="P12" s="99">
        <f t="shared" si="1"/>
        <v>0</v>
      </c>
    </row>
    <row r="13" spans="2:16" s="89" customFormat="1" ht="21" customHeight="1" hidden="1">
      <c r="B13" s="90">
        <f>'[2]Einzelergebnisse'!A28</f>
        <v>0</v>
      </c>
      <c r="C13" s="91"/>
      <c r="D13" s="98"/>
      <c r="E13" s="93">
        <f>'[2]Einzelergebnisse'!C32</f>
        <v>0</v>
      </c>
      <c r="F13" s="93">
        <f>'[2]Einzelergebnisse'!D32</f>
        <v>0</v>
      </c>
      <c r="G13" s="93">
        <f>'[2]Einzelergebnisse'!E32</f>
        <v>0</v>
      </c>
      <c r="H13" s="99">
        <f t="shared" si="0"/>
        <v>0</v>
      </c>
      <c r="J13" s="90">
        <f>'[2]Einzelergebnisse'!H28</f>
        <v>0</v>
      </c>
      <c r="K13" s="97"/>
      <c r="L13" s="100"/>
      <c r="M13" s="93">
        <f>'[2]Einzelergebnisse'!J32</f>
        <v>0</v>
      </c>
      <c r="N13" s="93">
        <f>'[2]Einzelergebnisse'!K32</f>
        <v>0</v>
      </c>
      <c r="O13" s="93">
        <f>'[2]Einzelergebnisse'!L32</f>
        <v>0</v>
      </c>
      <c r="P13" s="99">
        <f t="shared" si="1"/>
        <v>0</v>
      </c>
    </row>
    <row r="14" spans="2:16" s="89" customFormat="1" ht="21" customHeight="1" hidden="1">
      <c r="B14" s="90">
        <f>'[2]Einzelergebnisse'!A34</f>
        <v>0</v>
      </c>
      <c r="C14" s="91"/>
      <c r="D14" s="101"/>
      <c r="E14" s="93">
        <f>'[2]Einzelergebnisse'!C38</f>
        <v>0</v>
      </c>
      <c r="F14" s="93">
        <f>'[2]Einzelergebnisse'!D38</f>
        <v>0</v>
      </c>
      <c r="G14" s="93">
        <f>'[2]Einzelergebnisse'!E38</f>
        <v>0</v>
      </c>
      <c r="H14" s="102">
        <f t="shared" si="0"/>
        <v>0</v>
      </c>
      <c r="J14" s="103">
        <f>'[2]Einzelergebnisse'!H34</f>
        <v>0</v>
      </c>
      <c r="K14" s="97"/>
      <c r="L14" s="104"/>
      <c r="M14" s="93">
        <f>'[2]Einzelergebnisse'!J38</f>
        <v>0</v>
      </c>
      <c r="N14" s="93">
        <f>'[2]Einzelergebnisse'!K38</f>
        <v>0</v>
      </c>
      <c r="O14" s="93">
        <f>'[2]Einzelergebnisse'!L38</f>
        <v>0</v>
      </c>
      <c r="P14" s="105">
        <f t="shared" si="1"/>
        <v>0</v>
      </c>
    </row>
    <row r="15" spans="2:16" s="106" customFormat="1" ht="21" customHeight="1" hidden="1">
      <c r="B15" s="107" t="s">
        <v>71</v>
      </c>
      <c r="C15" s="108">
        <f>RANK(H15,(H15,P15,H26,P26))</f>
        <v>3</v>
      </c>
      <c r="D15" s="109"/>
      <c r="E15" s="110">
        <f>SUM(E9:E14)</f>
        <v>0</v>
      </c>
      <c r="F15" s="110">
        <f>SUM(F9:F14)</f>
        <v>0</v>
      </c>
      <c r="G15" s="110">
        <f>SUM(G9:G14)</f>
        <v>0</v>
      </c>
      <c r="H15" s="110">
        <f>SUM(H9:H14)</f>
        <v>0</v>
      </c>
      <c r="J15" s="107" t="s">
        <v>71</v>
      </c>
      <c r="K15" s="108">
        <f>RANK(P15,(P15,H15,H26,P26))</f>
        <v>3</v>
      </c>
      <c r="L15" s="111"/>
      <c r="M15" s="112">
        <f>SUM(M9:M14)</f>
        <v>0</v>
      </c>
      <c r="N15" s="112">
        <f>SUM(N9:N14)</f>
        <v>0</v>
      </c>
      <c r="O15" s="112">
        <f>SUM(O9:O14)</f>
        <v>0</v>
      </c>
      <c r="P15" s="112">
        <f>SUM(P9:P14)</f>
        <v>0</v>
      </c>
    </row>
    <row r="16" s="113" customFormat="1" ht="15"/>
    <row r="17" spans="2:16" s="113" customFormat="1" ht="15.75">
      <c r="B17" s="80" t="s">
        <v>100</v>
      </c>
      <c r="C17" s="84" t="str">
        <f>'[2]Einzelergebnisse'!P1</f>
        <v>BSV Chemie Radebeul</v>
      </c>
      <c r="D17" s="82"/>
      <c r="E17" s="82"/>
      <c r="F17" s="82"/>
      <c r="G17" s="82"/>
      <c r="H17" s="82"/>
      <c r="I17" s="114"/>
      <c r="J17" s="80" t="s">
        <v>100</v>
      </c>
      <c r="K17" s="84" t="str">
        <f>'[2]Einzelergebnisse'!W1</f>
        <v>KV Bautzen West</v>
      </c>
      <c r="L17" s="82"/>
      <c r="M17" s="82"/>
      <c r="N17" s="82"/>
      <c r="O17" s="82"/>
      <c r="P17" s="82"/>
    </row>
    <row r="18" spans="2:16" s="113" customFormat="1" ht="6" customHeight="1">
      <c r="B18" s="72"/>
      <c r="C18" s="72"/>
      <c r="D18" s="72"/>
      <c r="E18" s="72"/>
      <c r="F18" s="72"/>
      <c r="G18" s="72"/>
      <c r="H18" s="72"/>
      <c r="J18" s="72"/>
      <c r="K18" s="72"/>
      <c r="L18" s="72"/>
      <c r="M18" s="72"/>
      <c r="N18" s="72"/>
      <c r="O18" s="72"/>
      <c r="P18" s="72"/>
    </row>
    <row r="19" spans="2:16" s="113" customFormat="1" ht="21" customHeight="1">
      <c r="B19" s="86" t="s">
        <v>101</v>
      </c>
      <c r="C19" s="87" t="s">
        <v>102</v>
      </c>
      <c r="D19" s="87" t="s">
        <v>3</v>
      </c>
      <c r="E19" s="86" t="s">
        <v>4</v>
      </c>
      <c r="F19" s="86" t="s">
        <v>5</v>
      </c>
      <c r="G19" s="86" t="s">
        <v>7</v>
      </c>
      <c r="H19" s="86" t="s">
        <v>6</v>
      </c>
      <c r="J19" s="86" t="s">
        <v>101</v>
      </c>
      <c r="K19" s="87" t="s">
        <v>102</v>
      </c>
      <c r="L19" s="87" t="s">
        <v>3</v>
      </c>
      <c r="M19" s="86" t="s">
        <v>4</v>
      </c>
      <c r="N19" s="86" t="s">
        <v>5</v>
      </c>
      <c r="O19" s="86" t="s">
        <v>7</v>
      </c>
      <c r="P19" s="86" t="s">
        <v>6</v>
      </c>
    </row>
    <row r="20" spans="2:16" s="113" customFormat="1" ht="21" customHeight="1">
      <c r="B20" s="96" t="str">
        <f>'[2]Einzelergebnisse'!O4</f>
        <v>Ferl, Renate</v>
      </c>
      <c r="C20" s="97"/>
      <c r="D20" s="97"/>
      <c r="E20" s="93">
        <f>'[2]Einzelergebnisse'!Q8</f>
        <v>316</v>
      </c>
      <c r="F20" s="93">
        <f>'[2]Einzelergebnisse'!R8</f>
        <v>127</v>
      </c>
      <c r="G20" s="93">
        <f>'[2]Einzelergebnisse'!S8</f>
        <v>13</v>
      </c>
      <c r="H20" s="95">
        <f aca="true" t="shared" si="2" ref="H20:H25">SUM(E20:F20)</f>
        <v>443</v>
      </c>
      <c r="J20" s="96" t="str">
        <f>'[2]Einzelergebnisse'!V4</f>
        <v>Schumacher, Grit</v>
      </c>
      <c r="K20" s="97"/>
      <c r="L20" s="97"/>
      <c r="M20" s="93">
        <f>'[2]Einzelergebnisse'!X8</f>
        <v>344</v>
      </c>
      <c r="N20" s="93">
        <f>'[2]Einzelergebnisse'!Y8</f>
        <v>146</v>
      </c>
      <c r="O20" s="93">
        <f>'[2]Einzelergebnisse'!Z8</f>
        <v>8</v>
      </c>
      <c r="P20" s="95">
        <f aca="true" t="shared" si="3" ref="P20:P25">SUM(M20:N20)</f>
        <v>490</v>
      </c>
    </row>
    <row r="21" spans="2:16" s="113" customFormat="1" ht="21" customHeight="1">
      <c r="B21" s="90" t="str">
        <f>'[2]Einzelergebnisse'!O10</f>
        <v>Wagner, Kerstin</v>
      </c>
      <c r="C21" s="97"/>
      <c r="D21" s="100"/>
      <c r="E21" s="93">
        <f>'[2]Einzelergebnisse'!Q14</f>
        <v>301</v>
      </c>
      <c r="F21" s="93">
        <f>'[2]Einzelergebnisse'!R14</f>
        <v>134</v>
      </c>
      <c r="G21" s="93">
        <f>'[2]Einzelergebnisse'!S14</f>
        <v>10</v>
      </c>
      <c r="H21" s="99">
        <f t="shared" si="2"/>
        <v>435</v>
      </c>
      <c r="J21" s="90" t="str">
        <f>'[2]Einzelergebnisse'!V10</f>
        <v>Schulze, Lena</v>
      </c>
      <c r="K21" s="97"/>
      <c r="L21" s="100"/>
      <c r="M21" s="93">
        <f>'[2]Einzelergebnisse'!X14</f>
        <v>321</v>
      </c>
      <c r="N21" s="93">
        <f>'[2]Einzelergebnisse'!Y14</f>
        <v>131</v>
      </c>
      <c r="O21" s="93">
        <f>'[2]Einzelergebnisse'!Z14</f>
        <v>14</v>
      </c>
      <c r="P21" s="99">
        <f t="shared" si="3"/>
        <v>452</v>
      </c>
    </row>
    <row r="22" spans="2:16" s="113" customFormat="1" ht="21" customHeight="1">
      <c r="B22" s="90" t="str">
        <f>'[2]Einzelergebnisse'!O16</f>
        <v>Röhringer, Magarete</v>
      </c>
      <c r="C22" s="97"/>
      <c r="D22" s="100"/>
      <c r="E22" s="93">
        <f>'[2]Einzelergebnisse'!Q20</f>
        <v>272</v>
      </c>
      <c r="F22" s="93">
        <f>'[2]Einzelergebnisse'!R20</f>
        <v>113</v>
      </c>
      <c r="G22" s="93">
        <f>'[2]Einzelergebnisse'!S20</f>
        <v>22</v>
      </c>
      <c r="H22" s="99">
        <f t="shared" si="2"/>
        <v>385</v>
      </c>
      <c r="J22" s="90" t="str">
        <f>'[2]Einzelergebnisse'!V16</f>
        <v>Michler-Pistrujew, Ka.</v>
      </c>
      <c r="K22" s="97"/>
      <c r="L22" s="100"/>
      <c r="M22" s="93">
        <f>'[2]Einzelergebnisse'!X20</f>
        <v>368</v>
      </c>
      <c r="N22" s="93">
        <f>'[2]Einzelergebnisse'!Y20</f>
        <v>146</v>
      </c>
      <c r="O22" s="93">
        <f>'[2]Einzelergebnisse'!Z20</f>
        <v>9</v>
      </c>
      <c r="P22" s="99">
        <f t="shared" si="3"/>
        <v>514</v>
      </c>
    </row>
    <row r="23" spans="2:16" s="113" customFormat="1" ht="21" customHeight="1">
      <c r="B23" s="90" t="str">
        <f>'[2]Einzelergebnisse'!O22</f>
        <v>Gräbsch, Sylvana</v>
      </c>
      <c r="C23" s="97"/>
      <c r="D23" s="100"/>
      <c r="E23" s="93">
        <f>'[2]Einzelergebnisse'!Q26</f>
        <v>306</v>
      </c>
      <c r="F23" s="93">
        <f>'[2]Einzelergebnisse'!R26</f>
        <v>146</v>
      </c>
      <c r="G23" s="93">
        <f>'[2]Einzelergebnisse'!S26</f>
        <v>11</v>
      </c>
      <c r="H23" s="99">
        <f t="shared" si="2"/>
        <v>452</v>
      </c>
      <c r="J23" s="90" t="str">
        <f>'[2]Einzelergebnisse'!V22</f>
        <v>Dürast, Erdmude</v>
      </c>
      <c r="K23" s="97"/>
      <c r="L23" s="100"/>
      <c r="M23" s="93">
        <f>'[2]Einzelergebnisse'!X26</f>
        <v>314</v>
      </c>
      <c r="N23" s="93">
        <f>'[2]Einzelergebnisse'!Y26</f>
        <v>134</v>
      </c>
      <c r="O23" s="93">
        <f>'[2]Einzelergebnisse'!Z26</f>
        <v>13</v>
      </c>
      <c r="P23" s="99">
        <f t="shared" si="3"/>
        <v>448</v>
      </c>
    </row>
    <row r="24" spans="2:16" s="113" customFormat="1" ht="21" customHeight="1">
      <c r="B24" s="90" t="str">
        <f>'[2]Einzelergebnisse'!O28</f>
        <v>Winkler, Stefanie</v>
      </c>
      <c r="C24" s="97"/>
      <c r="D24" s="100"/>
      <c r="E24" s="93">
        <f>'[2]Einzelergebnisse'!Q32</f>
        <v>344</v>
      </c>
      <c r="F24" s="93">
        <f>'[2]Einzelergebnisse'!R32</f>
        <v>135</v>
      </c>
      <c r="G24" s="93">
        <f>'[2]Einzelergebnisse'!S32</f>
        <v>8</v>
      </c>
      <c r="H24" s="99">
        <f t="shared" si="2"/>
        <v>479</v>
      </c>
      <c r="J24" s="90" t="str">
        <f>'[2]Einzelergebnisse'!V28</f>
        <v>Wojtech, Jana</v>
      </c>
      <c r="K24" s="97"/>
      <c r="L24" s="100"/>
      <c r="M24" s="93">
        <f>'[2]Einzelergebnisse'!X32</f>
        <v>319</v>
      </c>
      <c r="N24" s="93">
        <f>'[2]Einzelergebnisse'!Y32</f>
        <v>120</v>
      </c>
      <c r="O24" s="93">
        <f>'[2]Einzelergebnisse'!Z32</f>
        <v>13</v>
      </c>
      <c r="P24" s="99">
        <f t="shared" si="3"/>
        <v>439</v>
      </c>
    </row>
    <row r="25" spans="2:16" s="113" customFormat="1" ht="21" customHeight="1">
      <c r="B25" s="103" t="str">
        <f>'[2]Einzelergebnisse'!O34</f>
        <v>Stefan, Conny</v>
      </c>
      <c r="C25" s="97"/>
      <c r="D25" s="104"/>
      <c r="E25" s="93">
        <f>'[2]Einzelergebnisse'!Q38</f>
        <v>355</v>
      </c>
      <c r="F25" s="93">
        <f>'[2]Einzelergebnisse'!R38</f>
        <v>152</v>
      </c>
      <c r="G25" s="93">
        <f>'[2]Einzelergebnisse'!S38</f>
        <v>8</v>
      </c>
      <c r="H25" s="105">
        <f t="shared" si="2"/>
        <v>507</v>
      </c>
      <c r="J25" s="103" t="str">
        <f>'[2]Einzelergebnisse'!V34</f>
        <v>Herzog, Pia</v>
      </c>
      <c r="K25" s="97"/>
      <c r="L25" s="104"/>
      <c r="M25" s="93">
        <f>'[2]Einzelergebnisse'!X38</f>
        <v>332</v>
      </c>
      <c r="N25" s="93">
        <f>'[2]Einzelergebnisse'!Y38</f>
        <v>107</v>
      </c>
      <c r="O25" s="93">
        <f>'[2]Einzelergebnisse'!Z38</f>
        <v>18</v>
      </c>
      <c r="P25" s="105">
        <f t="shared" si="3"/>
        <v>439</v>
      </c>
    </row>
    <row r="26" spans="2:16" s="113" customFormat="1" ht="21" customHeight="1">
      <c r="B26" s="107" t="s">
        <v>71</v>
      </c>
      <c r="C26" s="108">
        <f>RANK(H26,(H26,H15,P15,P26))</f>
        <v>2</v>
      </c>
      <c r="D26" s="111"/>
      <c r="E26" s="112">
        <f>SUM(E20:E25)</f>
        <v>1894</v>
      </c>
      <c r="F26" s="112">
        <f>SUM(F20:F25)</f>
        <v>807</v>
      </c>
      <c r="G26" s="112">
        <f>SUM(G20:G25)</f>
        <v>72</v>
      </c>
      <c r="H26" s="112">
        <f>SUM(H20:H25)</f>
        <v>2701</v>
      </c>
      <c r="J26" s="107" t="s">
        <v>71</v>
      </c>
      <c r="K26" s="108">
        <f>RANK(P26,(P26,P15,H15,H26))</f>
        <v>1</v>
      </c>
      <c r="L26" s="111"/>
      <c r="M26" s="112">
        <f>SUM(M20:M25)</f>
        <v>1998</v>
      </c>
      <c r="N26" s="112">
        <f>SUM(N20:N25)</f>
        <v>784</v>
      </c>
      <c r="O26" s="112">
        <f>SUM(O20:O25)</f>
        <v>75</v>
      </c>
      <c r="P26" s="112">
        <f>SUM(P20:P25)</f>
        <v>2782</v>
      </c>
    </row>
    <row r="27" spans="2:16" s="113" customFormat="1" ht="15.75">
      <c r="B27" s="115"/>
      <c r="C27" s="116" t="s">
        <v>103</v>
      </c>
      <c r="D27" s="117"/>
      <c r="E27" s="117"/>
      <c r="F27" s="116" t="s">
        <v>104</v>
      </c>
      <c r="G27" s="117"/>
      <c r="H27" s="118" t="s">
        <v>105</v>
      </c>
      <c r="I27" s="118"/>
      <c r="J27" s="118" t="s">
        <v>106</v>
      </c>
      <c r="K27" s="119"/>
      <c r="L27" s="116" t="s">
        <v>107</v>
      </c>
      <c r="M27" s="117"/>
      <c r="N27" s="117"/>
      <c r="O27" s="116" t="s">
        <v>108</v>
      </c>
      <c r="P27" s="116" t="s">
        <v>109</v>
      </c>
    </row>
    <row r="28" spans="2:13" s="117" customFormat="1" ht="14.25">
      <c r="B28" s="116" t="s">
        <v>110</v>
      </c>
      <c r="D28" s="120" t="s">
        <v>111</v>
      </c>
      <c r="G28" s="116" t="s">
        <v>112</v>
      </c>
      <c r="J28" s="116" t="s">
        <v>113</v>
      </c>
      <c r="K28" s="116" t="s">
        <v>114</v>
      </c>
      <c r="M28" s="116" t="s">
        <v>115</v>
      </c>
    </row>
    <row r="29" s="113" customFormat="1" ht="14.25" customHeight="1">
      <c r="B29" s="116" t="s">
        <v>116</v>
      </c>
    </row>
    <row r="30" spans="2:10" s="113" customFormat="1" ht="15.75">
      <c r="B30" s="116" t="s">
        <v>117</v>
      </c>
      <c r="J30" s="117"/>
    </row>
    <row r="31" spans="2:10" s="113" customFormat="1" ht="9.75" customHeight="1">
      <c r="B31" s="117"/>
      <c r="J31" s="117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2"/>
  <sheetViews>
    <sheetView workbookViewId="0" topLeftCell="B1">
      <selection activeCell="D21" sqref="D21"/>
    </sheetView>
  </sheetViews>
  <sheetFormatPr defaultColWidth="11.421875" defaultRowHeight="12.75"/>
  <cols>
    <col min="1" max="1" width="11.421875" style="72" hidden="1" customWidth="1"/>
    <col min="2" max="2" width="22.00390625" style="72" customWidth="1"/>
    <col min="3" max="3" width="7.421875" style="72" customWidth="1"/>
    <col min="4" max="4" width="8.140625" style="72" customWidth="1"/>
    <col min="5" max="5" width="7.7109375" style="72" customWidth="1"/>
    <col min="6" max="6" width="9.00390625" style="72" customWidth="1"/>
    <col min="7" max="7" width="4.28125" style="72" customWidth="1"/>
    <col min="8" max="8" width="7.7109375" style="72" customWidth="1"/>
    <col min="9" max="9" width="3.140625" style="72" customWidth="1"/>
    <col min="10" max="10" width="22.28125" style="72" customWidth="1"/>
    <col min="11" max="11" width="7.421875" style="72" customWidth="1"/>
    <col min="12" max="12" width="8.00390625" style="72" customWidth="1"/>
    <col min="13" max="13" width="7.7109375" style="72" customWidth="1"/>
    <col min="14" max="14" width="9.00390625" style="72" customWidth="1"/>
    <col min="15" max="15" width="3.8515625" style="72" customWidth="1"/>
    <col min="16" max="16" width="7.7109375" style="72" customWidth="1"/>
    <col min="17" max="16384" width="11.421875" style="72" customWidth="1"/>
  </cols>
  <sheetData>
    <row r="1" ht="6" customHeight="1"/>
    <row r="2" spans="2:11" ht="33.75">
      <c r="B2" s="73" t="s">
        <v>93</v>
      </c>
      <c r="D2" s="74"/>
      <c r="E2" s="74"/>
      <c r="F2" s="74"/>
      <c r="G2" s="74"/>
      <c r="H2" s="74"/>
      <c r="K2" s="75" t="s">
        <v>94</v>
      </c>
    </row>
    <row r="3" ht="12.75"/>
    <row r="4" spans="2:15" ht="15">
      <c r="B4" s="76" t="s">
        <v>95</v>
      </c>
      <c r="C4" s="77" t="s">
        <v>96</v>
      </c>
      <c r="G4" s="72" t="s">
        <v>97</v>
      </c>
      <c r="I4" s="77" t="s">
        <v>98</v>
      </c>
      <c r="M4" s="72" t="s">
        <v>99</v>
      </c>
      <c r="N4" s="78">
        <v>40642</v>
      </c>
      <c r="O4" s="79"/>
    </row>
    <row r="6" spans="2:16" ht="15.75">
      <c r="B6" s="80" t="s">
        <v>100</v>
      </c>
      <c r="C6" s="81" t="str">
        <f>'[1]Einzelergebnisse'!B1</f>
        <v>SV Fortschritt Pirna</v>
      </c>
      <c r="D6" s="82"/>
      <c r="E6" s="83"/>
      <c r="F6" s="82"/>
      <c r="G6" s="82"/>
      <c r="H6" s="82"/>
      <c r="I6" s="82"/>
      <c r="J6" s="80" t="s">
        <v>100</v>
      </c>
      <c r="K6" s="84" t="str">
        <f>'[1]Einzelergebnisse'!I1</f>
        <v>SC Traktor Priestewitz</v>
      </c>
      <c r="L6" s="82"/>
      <c r="M6" s="82"/>
      <c r="N6" s="82"/>
      <c r="O6" s="82"/>
      <c r="P6" s="82"/>
    </row>
    <row r="7" ht="6" customHeight="1"/>
    <row r="8" spans="2:16" s="85" customFormat="1" ht="21" customHeight="1">
      <c r="B8" s="86" t="s">
        <v>101</v>
      </c>
      <c r="C8" s="87" t="s">
        <v>102</v>
      </c>
      <c r="D8" s="87" t="s">
        <v>3</v>
      </c>
      <c r="E8" s="86" t="s">
        <v>4</v>
      </c>
      <c r="F8" s="86" t="s">
        <v>5</v>
      </c>
      <c r="G8" s="86" t="s">
        <v>7</v>
      </c>
      <c r="H8" s="86" t="s">
        <v>6</v>
      </c>
      <c r="I8" s="88"/>
      <c r="J8" s="86" t="s">
        <v>101</v>
      </c>
      <c r="K8" s="87" t="s">
        <v>102</v>
      </c>
      <c r="L8" s="87" t="s">
        <v>3</v>
      </c>
      <c r="M8" s="86" t="s">
        <v>4</v>
      </c>
      <c r="N8" s="86" t="s">
        <v>5</v>
      </c>
      <c r="O8" s="86" t="s">
        <v>7</v>
      </c>
      <c r="P8" s="86" t="s">
        <v>6</v>
      </c>
    </row>
    <row r="9" spans="2:16" s="89" customFormat="1" ht="21" customHeight="1">
      <c r="B9" s="90" t="str">
        <f>'[1]Einzelergebnisse'!A4</f>
        <v>Hertwig, Toni</v>
      </c>
      <c r="C9" s="91"/>
      <c r="D9" s="92"/>
      <c r="E9" s="93">
        <f>'[1]Einzelergebnisse'!C8</f>
        <v>366</v>
      </c>
      <c r="F9" s="93">
        <f>'[1]Einzelergebnisse'!D8</f>
        <v>125</v>
      </c>
      <c r="G9" s="94">
        <f>'[1]Einzelergebnisse'!E8</f>
        <v>9</v>
      </c>
      <c r="H9" s="95">
        <f aca="true" t="shared" si="0" ref="H9:H14">SUM(E9:F9)</f>
        <v>491</v>
      </c>
      <c r="J9" s="96" t="str">
        <f>'[1]Einzelergebnisse'!H4</f>
        <v>Nitzsche, Hagen</v>
      </c>
      <c r="K9" s="97"/>
      <c r="L9" s="97"/>
      <c r="M9" s="93">
        <f>'[1]Einzelergebnisse'!J8</f>
        <v>344</v>
      </c>
      <c r="N9" s="93">
        <f>'[1]Einzelergebnisse'!K8</f>
        <v>164</v>
      </c>
      <c r="O9" s="93">
        <f>'[1]Einzelergebnisse'!L8</f>
        <v>8</v>
      </c>
      <c r="P9" s="95">
        <f aca="true" t="shared" si="1" ref="P9:P14">SUM(M9:N9)</f>
        <v>508</v>
      </c>
    </row>
    <row r="10" spans="2:16" s="89" customFormat="1" ht="21" customHeight="1">
      <c r="B10" s="90" t="str">
        <f>'[1]Einzelergebnisse'!A10</f>
        <v>Richter, Lutz</v>
      </c>
      <c r="C10" s="91"/>
      <c r="D10" s="98"/>
      <c r="E10" s="93">
        <f>'[1]Einzelergebnisse'!C14</f>
        <v>305</v>
      </c>
      <c r="F10" s="93">
        <f>'[1]Einzelergebnisse'!D14</f>
        <v>128</v>
      </c>
      <c r="G10" s="93">
        <f>'[1]Einzelergebnisse'!E14</f>
        <v>9</v>
      </c>
      <c r="H10" s="99">
        <f t="shared" si="0"/>
        <v>433</v>
      </c>
      <c r="J10" s="90" t="str">
        <f>'[1]Einzelergebnisse'!H10</f>
        <v>Kunow, Jürgen</v>
      </c>
      <c r="K10" s="97"/>
      <c r="L10" s="100"/>
      <c r="M10" s="93">
        <f>'[1]Einzelergebnisse'!J14</f>
        <v>351</v>
      </c>
      <c r="N10" s="93">
        <f>'[1]Einzelergebnisse'!K14</f>
        <v>165</v>
      </c>
      <c r="O10" s="93">
        <f>'[1]Einzelergebnisse'!L14</f>
        <v>2</v>
      </c>
      <c r="P10" s="99">
        <f t="shared" si="1"/>
        <v>516</v>
      </c>
    </row>
    <row r="11" spans="2:16" s="89" customFormat="1" ht="21" customHeight="1">
      <c r="B11" s="90" t="str">
        <f>'[1]Einzelergebnisse'!A16</f>
        <v>Gerlach, Ronny</v>
      </c>
      <c r="C11" s="91"/>
      <c r="D11" s="98"/>
      <c r="E11" s="93">
        <f>'[1]Einzelergebnisse'!C20</f>
        <v>351</v>
      </c>
      <c r="F11" s="93">
        <f>'[1]Einzelergebnisse'!D20</f>
        <v>152</v>
      </c>
      <c r="G11" s="93">
        <f>'[1]Einzelergebnisse'!E20</f>
        <v>7</v>
      </c>
      <c r="H11" s="99">
        <f t="shared" si="0"/>
        <v>503</v>
      </c>
      <c r="J11" s="90" t="str">
        <f>'[1]Einzelergebnisse'!H16</f>
        <v>Winkler, Steffen</v>
      </c>
      <c r="K11" s="97"/>
      <c r="L11" s="100"/>
      <c r="M11" s="93">
        <f>'[1]Einzelergebnisse'!J20</f>
        <v>351</v>
      </c>
      <c r="N11" s="93">
        <f>'[1]Einzelergebnisse'!K20</f>
        <v>151</v>
      </c>
      <c r="O11" s="93">
        <f>'[1]Einzelergebnisse'!L20</f>
        <v>4</v>
      </c>
      <c r="P11" s="99">
        <f t="shared" si="1"/>
        <v>502</v>
      </c>
    </row>
    <row r="12" spans="2:16" s="89" customFormat="1" ht="21" customHeight="1">
      <c r="B12" s="90" t="str">
        <f>'[1]Einzelergebnisse'!A22</f>
        <v>Zimmer, Toralf</v>
      </c>
      <c r="C12" s="91"/>
      <c r="D12" s="98"/>
      <c r="E12" s="93">
        <f>'[1]Einzelergebnisse'!C26</f>
        <v>353</v>
      </c>
      <c r="F12" s="93">
        <f>'[1]Einzelergebnisse'!D26</f>
        <v>175</v>
      </c>
      <c r="G12" s="93">
        <f>'[1]Einzelergebnisse'!E26</f>
        <v>4</v>
      </c>
      <c r="H12" s="99">
        <f t="shared" si="0"/>
        <v>528</v>
      </c>
      <c r="J12" s="90" t="str">
        <f>'[1]Einzelergebnisse'!H22</f>
        <v>Hähne, Hans-Jürgen</v>
      </c>
      <c r="K12" s="97"/>
      <c r="L12" s="100"/>
      <c r="M12" s="93">
        <f>'[1]Einzelergebnisse'!J26</f>
        <v>315</v>
      </c>
      <c r="N12" s="93">
        <f>'[1]Einzelergebnisse'!K26</f>
        <v>227</v>
      </c>
      <c r="O12" s="93">
        <f>'[1]Einzelergebnisse'!L26</f>
        <v>3</v>
      </c>
      <c r="P12" s="99">
        <f t="shared" si="1"/>
        <v>542</v>
      </c>
    </row>
    <row r="13" spans="2:16" s="89" customFormat="1" ht="21" customHeight="1">
      <c r="B13" s="90" t="str">
        <f>'[1]Einzelergebnisse'!A28</f>
        <v>Schröder, Heiko</v>
      </c>
      <c r="C13" s="91"/>
      <c r="D13" s="98"/>
      <c r="E13" s="93">
        <f>'[1]Einzelergebnisse'!C32</f>
        <v>362</v>
      </c>
      <c r="F13" s="93">
        <f>'[1]Einzelergebnisse'!D32</f>
        <v>132</v>
      </c>
      <c r="G13" s="93">
        <f>'[1]Einzelergebnisse'!E32</f>
        <v>11</v>
      </c>
      <c r="H13" s="99">
        <f t="shared" si="0"/>
        <v>494</v>
      </c>
      <c r="J13" s="90" t="str">
        <f>'[1]Einzelergebnisse'!H28</f>
        <v>Hennig, Alexander</v>
      </c>
      <c r="K13" s="97"/>
      <c r="L13" s="100"/>
      <c r="M13" s="93">
        <f>'[1]Einzelergebnisse'!J32</f>
        <v>349</v>
      </c>
      <c r="N13" s="93">
        <f>'[1]Einzelergebnisse'!K32</f>
        <v>169</v>
      </c>
      <c r="O13" s="93">
        <f>'[1]Einzelergebnisse'!L32</f>
        <v>6</v>
      </c>
      <c r="P13" s="99">
        <f t="shared" si="1"/>
        <v>518</v>
      </c>
    </row>
    <row r="14" spans="2:16" s="89" customFormat="1" ht="21" customHeight="1">
      <c r="B14" s="90" t="str">
        <f>'[1]Einzelergebnisse'!A34</f>
        <v>Zeibig, Torswten</v>
      </c>
      <c r="C14" s="91"/>
      <c r="D14" s="101"/>
      <c r="E14" s="93">
        <f>'[1]Einzelergebnisse'!C38</f>
        <v>360</v>
      </c>
      <c r="F14" s="93">
        <f>'[1]Einzelergebnisse'!D38</f>
        <v>146</v>
      </c>
      <c r="G14" s="93">
        <f>'[1]Einzelergebnisse'!E38</f>
        <v>5</v>
      </c>
      <c r="H14" s="102">
        <f t="shared" si="0"/>
        <v>506</v>
      </c>
      <c r="J14" s="103" t="str">
        <f>'[1]Einzelergebnisse'!H34</f>
        <v>Schwarz, Sebastian</v>
      </c>
      <c r="K14" s="97"/>
      <c r="L14" s="104"/>
      <c r="M14" s="93">
        <f>'[1]Einzelergebnisse'!J38</f>
        <v>438</v>
      </c>
      <c r="N14" s="93">
        <f>'[1]Einzelergebnisse'!K38</f>
        <v>127</v>
      </c>
      <c r="O14" s="93">
        <f>'[1]Einzelergebnisse'!L38</f>
        <v>6</v>
      </c>
      <c r="P14" s="105">
        <f t="shared" si="1"/>
        <v>565</v>
      </c>
    </row>
    <row r="15" spans="2:16" s="106" customFormat="1" ht="21" customHeight="1">
      <c r="B15" s="107" t="s">
        <v>71</v>
      </c>
      <c r="C15" s="122">
        <f>RANK(H15,(H15,P15,H26,P26))</f>
        <v>4</v>
      </c>
      <c r="D15" s="123">
        <v>3</v>
      </c>
      <c r="E15" s="110">
        <f>SUM(E9:E14)</f>
        <v>2097</v>
      </c>
      <c r="F15" s="110">
        <f>SUM(F9:F14)</f>
        <v>858</v>
      </c>
      <c r="G15" s="110">
        <f>SUM(G9:G14)</f>
        <v>45</v>
      </c>
      <c r="H15" s="110">
        <f>SUM(H9:H14)</f>
        <v>2955</v>
      </c>
      <c r="J15" s="107" t="s">
        <v>71</v>
      </c>
      <c r="K15" s="108">
        <f>RANK(P15,(P15,H15,H26,P26))</f>
        <v>1</v>
      </c>
      <c r="L15" s="111"/>
      <c r="M15" s="112">
        <f>SUM(M9:M14)</f>
        <v>2148</v>
      </c>
      <c r="N15" s="112">
        <f>SUM(N9:N14)</f>
        <v>1003</v>
      </c>
      <c r="O15" s="112">
        <f>SUM(O9:O14)</f>
        <v>29</v>
      </c>
      <c r="P15" s="112">
        <f>SUM(P9:P14)</f>
        <v>3151</v>
      </c>
    </row>
    <row r="16" s="113" customFormat="1" ht="15"/>
    <row r="17" spans="2:16" s="113" customFormat="1" ht="15.75">
      <c r="B17" s="80" t="s">
        <v>100</v>
      </c>
      <c r="C17" s="84" t="str">
        <f>'[1]Einzelergebnisse'!P1</f>
        <v>BSV Chemie Radebeul</v>
      </c>
      <c r="D17" s="82"/>
      <c r="E17" s="82"/>
      <c r="F17" s="82"/>
      <c r="G17" s="82"/>
      <c r="H17" s="82"/>
      <c r="I17" s="114"/>
      <c r="J17" s="80" t="s">
        <v>100</v>
      </c>
      <c r="K17" s="84" t="str">
        <f>'[1]Einzelergebnisse'!W1</f>
        <v>SC Hoyerswerda</v>
      </c>
      <c r="L17" s="82"/>
      <c r="M17" s="82"/>
      <c r="N17" s="82"/>
      <c r="O17" s="82"/>
      <c r="P17" s="82"/>
    </row>
    <row r="18" spans="2:16" s="113" customFormat="1" ht="6" customHeight="1">
      <c r="B18" s="72"/>
      <c r="C18" s="72"/>
      <c r="D18" s="72"/>
      <c r="E18" s="72"/>
      <c r="F18" s="72"/>
      <c r="G18" s="72"/>
      <c r="H18" s="72"/>
      <c r="J18" s="72"/>
      <c r="K18" s="72"/>
      <c r="L18" s="72"/>
      <c r="M18" s="72"/>
      <c r="N18" s="72"/>
      <c r="O18" s="72"/>
      <c r="P18" s="72"/>
    </row>
    <row r="19" spans="2:16" s="113" customFormat="1" ht="21" customHeight="1">
      <c r="B19" s="86" t="s">
        <v>101</v>
      </c>
      <c r="C19" s="87" t="s">
        <v>102</v>
      </c>
      <c r="D19" s="87" t="s">
        <v>3</v>
      </c>
      <c r="E19" s="86" t="s">
        <v>4</v>
      </c>
      <c r="F19" s="86" t="s">
        <v>5</v>
      </c>
      <c r="G19" s="86" t="s">
        <v>7</v>
      </c>
      <c r="H19" s="86" t="s">
        <v>6</v>
      </c>
      <c r="J19" s="86" t="s">
        <v>101</v>
      </c>
      <c r="K19" s="87" t="s">
        <v>102</v>
      </c>
      <c r="L19" s="87" t="s">
        <v>3</v>
      </c>
      <c r="M19" s="86" t="s">
        <v>4</v>
      </c>
      <c r="N19" s="86" t="s">
        <v>5</v>
      </c>
      <c r="O19" s="86" t="s">
        <v>7</v>
      </c>
      <c r="P19" s="86" t="s">
        <v>6</v>
      </c>
    </row>
    <row r="20" spans="2:16" s="113" customFormat="1" ht="21" customHeight="1">
      <c r="B20" s="96" t="str">
        <f>'[1]Einzelergebnisse'!O4</f>
        <v>Feldmann, Uwe</v>
      </c>
      <c r="C20" s="97"/>
      <c r="D20" s="97"/>
      <c r="E20" s="93">
        <f>'[1]Einzelergebnisse'!Q8</f>
        <v>345</v>
      </c>
      <c r="F20" s="93">
        <f>'[1]Einzelergebnisse'!R8</f>
        <v>127</v>
      </c>
      <c r="G20" s="93">
        <f>'[1]Einzelergebnisse'!S8</f>
        <v>12</v>
      </c>
      <c r="H20" s="95">
        <f aca="true" t="shared" si="2" ref="H20:H25">SUM(E20:F20)</f>
        <v>472</v>
      </c>
      <c r="J20" s="96" t="str">
        <f>'[1]Einzelergebnisse'!V4</f>
        <v>Wieland, Frank</v>
      </c>
      <c r="K20" s="97"/>
      <c r="L20" s="97"/>
      <c r="M20" s="93">
        <f>'[1]Einzelergebnisse'!X8</f>
        <v>343</v>
      </c>
      <c r="N20" s="93">
        <f>'[1]Einzelergebnisse'!Y8</f>
        <v>162</v>
      </c>
      <c r="O20" s="93">
        <f>'[1]Einzelergebnisse'!Z8</f>
        <v>8</v>
      </c>
      <c r="P20" s="95">
        <f aca="true" t="shared" si="3" ref="P20:P25">SUM(M20:N20)</f>
        <v>505</v>
      </c>
    </row>
    <row r="21" spans="2:16" s="113" customFormat="1" ht="21" customHeight="1">
      <c r="B21" s="90" t="str">
        <f>'[1]Einzelergebnisse'!O10</f>
        <v>Sawila, Ralf</v>
      </c>
      <c r="C21" s="97"/>
      <c r="D21" s="100"/>
      <c r="E21" s="93">
        <f>'[1]Einzelergebnisse'!Q14</f>
        <v>354</v>
      </c>
      <c r="F21" s="93">
        <f>'[1]Einzelergebnisse'!R14</f>
        <v>134</v>
      </c>
      <c r="G21" s="93">
        <f>'[1]Einzelergebnisse'!S14</f>
        <v>7</v>
      </c>
      <c r="H21" s="99">
        <f t="shared" si="2"/>
        <v>488</v>
      </c>
      <c r="J21" s="90" t="str">
        <f>'[1]Einzelergebnisse'!V10</f>
        <v>Mende, Daniel</v>
      </c>
      <c r="K21" s="97"/>
      <c r="L21" s="100"/>
      <c r="M21" s="93">
        <f>'[1]Einzelergebnisse'!X14</f>
        <v>378</v>
      </c>
      <c r="N21" s="93">
        <f>'[1]Einzelergebnisse'!Y14</f>
        <v>137</v>
      </c>
      <c r="O21" s="93">
        <f>'[1]Einzelergebnisse'!Z14</f>
        <v>9</v>
      </c>
      <c r="P21" s="99">
        <f t="shared" si="3"/>
        <v>515</v>
      </c>
    </row>
    <row r="22" spans="2:16" s="113" customFormat="1" ht="21" customHeight="1">
      <c r="B22" s="90" t="str">
        <f>'[1]Einzelergebnisse'!O16</f>
        <v>Kalisch, Gunter</v>
      </c>
      <c r="C22" s="97"/>
      <c r="D22" s="100"/>
      <c r="E22" s="93">
        <f>'[1]Einzelergebnisse'!Q20</f>
        <v>360</v>
      </c>
      <c r="F22" s="93">
        <f>'[1]Einzelergebnisse'!R20</f>
        <v>183</v>
      </c>
      <c r="G22" s="93">
        <f>'[1]Einzelergebnisse'!S20</f>
        <v>7</v>
      </c>
      <c r="H22" s="99">
        <f t="shared" si="2"/>
        <v>543</v>
      </c>
      <c r="J22" s="90" t="str">
        <f>'[1]Einzelergebnisse'!V16</f>
        <v>Reißbach, Michael</v>
      </c>
      <c r="K22" s="97"/>
      <c r="L22" s="100"/>
      <c r="M22" s="93">
        <f>'[1]Einzelergebnisse'!X20</f>
        <v>371</v>
      </c>
      <c r="N22" s="93">
        <f>'[1]Einzelergebnisse'!Y20</f>
        <v>173</v>
      </c>
      <c r="O22" s="93">
        <f>'[1]Einzelergebnisse'!Z20</f>
        <v>6</v>
      </c>
      <c r="P22" s="99">
        <f t="shared" si="3"/>
        <v>544</v>
      </c>
    </row>
    <row r="23" spans="2:16" s="113" customFormat="1" ht="21" customHeight="1">
      <c r="B23" s="90" t="str">
        <f>'[1]Einzelergebnisse'!O22</f>
        <v>Löwe, Uwe</v>
      </c>
      <c r="C23" s="97"/>
      <c r="D23" s="100"/>
      <c r="E23" s="93">
        <f>'[1]Einzelergebnisse'!Q26</f>
        <v>345</v>
      </c>
      <c r="F23" s="93">
        <f>'[1]Einzelergebnisse'!R26</f>
        <v>139</v>
      </c>
      <c r="G23" s="93">
        <f>'[1]Einzelergebnisse'!S26</f>
        <v>5</v>
      </c>
      <c r="H23" s="99">
        <f t="shared" si="2"/>
        <v>484</v>
      </c>
      <c r="J23" s="90" t="str">
        <f>'[1]Einzelergebnisse'!V22</f>
        <v>Klein, Ronny</v>
      </c>
      <c r="K23" s="97"/>
      <c r="L23" s="100"/>
      <c r="M23" s="93">
        <f>'[1]Einzelergebnisse'!X26</f>
        <v>336</v>
      </c>
      <c r="N23" s="93">
        <f>'[1]Einzelergebnisse'!Y26</f>
        <v>177</v>
      </c>
      <c r="O23" s="93">
        <f>'[1]Einzelergebnisse'!Z26</f>
        <v>4</v>
      </c>
      <c r="P23" s="99">
        <f t="shared" si="3"/>
        <v>513</v>
      </c>
    </row>
    <row r="24" spans="2:16" s="113" customFormat="1" ht="21" customHeight="1">
      <c r="B24" s="90" t="str">
        <f>'[1]Einzelergebnisse'!O28</f>
        <v>Feldmann, Holger</v>
      </c>
      <c r="C24" s="97"/>
      <c r="D24" s="100"/>
      <c r="E24" s="93">
        <f>'[1]Einzelergebnisse'!Q32</f>
        <v>451</v>
      </c>
      <c r="F24" s="93">
        <f>'[1]Einzelergebnisse'!R32</f>
        <v>51</v>
      </c>
      <c r="G24" s="93">
        <f>'[1]Einzelergebnisse'!S32</f>
        <v>8</v>
      </c>
      <c r="H24" s="99">
        <f t="shared" si="2"/>
        <v>502</v>
      </c>
      <c r="J24" s="90" t="str">
        <f>'[1]Einzelergebnisse'!V28</f>
        <v>Wislaug, Peter</v>
      </c>
      <c r="K24" s="97"/>
      <c r="L24" s="100"/>
      <c r="M24" s="93">
        <f>'[1]Einzelergebnisse'!X32</f>
        <v>361</v>
      </c>
      <c r="N24" s="93">
        <f>'[1]Einzelergebnisse'!Y32</f>
        <v>176</v>
      </c>
      <c r="O24" s="93">
        <f>'[1]Einzelergebnisse'!Z32</f>
        <v>6</v>
      </c>
      <c r="P24" s="99">
        <f t="shared" si="3"/>
        <v>537</v>
      </c>
    </row>
    <row r="25" spans="2:16" s="113" customFormat="1" ht="21" customHeight="1">
      <c r="B25" s="103" t="str">
        <f>'[1]Einzelergebnisse'!O34</f>
        <v>Wagner, Michael</v>
      </c>
      <c r="C25" s="97"/>
      <c r="D25" s="104"/>
      <c r="E25" s="93">
        <f>'[1]Einzelergebnisse'!Q38</f>
        <v>336</v>
      </c>
      <c r="F25" s="93">
        <f>'[1]Einzelergebnisse'!R38</f>
        <v>186</v>
      </c>
      <c r="G25" s="93">
        <f>'[1]Einzelergebnisse'!S38</f>
        <v>4</v>
      </c>
      <c r="H25" s="105">
        <f t="shared" si="2"/>
        <v>522</v>
      </c>
      <c r="J25" s="103" t="str">
        <f>'[1]Einzelergebnisse'!V34</f>
        <v>Weise, Rene</v>
      </c>
      <c r="K25" s="97"/>
      <c r="L25" s="104"/>
      <c r="M25" s="93">
        <f>'[1]Einzelergebnisse'!X38</f>
        <v>361</v>
      </c>
      <c r="N25" s="93">
        <f>'[1]Einzelergebnisse'!Y38</f>
        <v>171</v>
      </c>
      <c r="O25" s="93">
        <f>'[1]Einzelergebnisse'!Z38</f>
        <v>4</v>
      </c>
      <c r="P25" s="105">
        <f t="shared" si="3"/>
        <v>532</v>
      </c>
    </row>
    <row r="26" spans="2:16" s="113" customFormat="1" ht="21" customHeight="1">
      <c r="B26" s="107" t="s">
        <v>71</v>
      </c>
      <c r="C26" s="122">
        <f>RANK(H26,(H26,H15,P15,P26))</f>
        <v>3</v>
      </c>
      <c r="D26" s="111"/>
      <c r="E26" s="112">
        <f>SUM(E20:E25)</f>
        <v>2191</v>
      </c>
      <c r="F26" s="112">
        <f>SUM(F20:F25)</f>
        <v>820</v>
      </c>
      <c r="G26" s="112">
        <f>SUM(G20:G25)</f>
        <v>43</v>
      </c>
      <c r="H26" s="112">
        <f>SUM(H20:H25)</f>
        <v>3011</v>
      </c>
      <c r="J26" s="107" t="s">
        <v>71</v>
      </c>
      <c r="K26" s="108">
        <f>RANK(P26,(P26,P15,H15,H26))</f>
        <v>2</v>
      </c>
      <c r="L26" s="111"/>
      <c r="M26" s="112">
        <f>SUM(M20:M25)</f>
        <v>2150</v>
      </c>
      <c r="N26" s="112">
        <f>SUM(N20:N25)</f>
        <v>996</v>
      </c>
      <c r="O26" s="112">
        <f>SUM(O20:O25)</f>
        <v>37</v>
      </c>
      <c r="P26" s="112">
        <f>SUM(P20:P25)</f>
        <v>3146</v>
      </c>
    </row>
    <row r="27" spans="2:16" s="113" customFormat="1" ht="15.75">
      <c r="B27" s="115"/>
      <c r="C27" s="116" t="s">
        <v>103</v>
      </c>
      <c r="D27" s="117"/>
      <c r="E27" s="117"/>
      <c r="F27" s="116" t="s">
        <v>104</v>
      </c>
      <c r="G27" s="117"/>
      <c r="H27" s="118" t="s">
        <v>105</v>
      </c>
      <c r="I27" s="118"/>
      <c r="J27" s="118" t="s">
        <v>106</v>
      </c>
      <c r="K27" s="119"/>
      <c r="L27" s="116" t="s">
        <v>107</v>
      </c>
      <c r="M27" s="117"/>
      <c r="N27" s="117"/>
      <c r="O27" s="116" t="s">
        <v>108</v>
      </c>
      <c r="P27" s="116" t="s">
        <v>109</v>
      </c>
    </row>
    <row r="28" spans="2:13" s="117" customFormat="1" ht="14.25">
      <c r="B28" s="116" t="s">
        <v>110</v>
      </c>
      <c r="D28" s="120" t="s">
        <v>111</v>
      </c>
      <c r="G28" s="116" t="s">
        <v>112</v>
      </c>
      <c r="J28" s="116" t="s">
        <v>113</v>
      </c>
      <c r="K28" s="116" t="s">
        <v>114</v>
      </c>
      <c r="M28" s="116" t="s">
        <v>115</v>
      </c>
    </row>
    <row r="29" s="113" customFormat="1" ht="14.25" customHeight="1">
      <c r="B29" s="116" t="s">
        <v>116</v>
      </c>
    </row>
    <row r="30" spans="2:10" s="113" customFormat="1" ht="15.75">
      <c r="B30" s="116" t="s">
        <v>117</v>
      </c>
      <c r="J30" s="117"/>
    </row>
    <row r="31" spans="2:10" s="113" customFormat="1" ht="9.75" customHeight="1">
      <c r="B31" s="117"/>
      <c r="J31" s="117"/>
    </row>
    <row r="32" ht="18" customHeight="1">
      <c r="B32" s="121" t="s">
        <v>118</v>
      </c>
    </row>
  </sheetData>
  <printOptions/>
  <pageMargins left="0.5905511811023623" right="0.1968503937007874" top="0.3937007874015748" bottom="0.3937007874015748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Warlich</dc:creator>
  <cp:keywords/>
  <dc:description/>
  <cp:lastModifiedBy>Gert</cp:lastModifiedBy>
  <cp:lastPrinted>2011-02-20T14:30:22Z</cp:lastPrinted>
  <dcterms:created xsi:type="dcterms:W3CDTF">2004-04-01T13:01:13Z</dcterms:created>
  <dcterms:modified xsi:type="dcterms:W3CDTF">2011-04-09T19:28:16Z</dcterms:modified>
  <cp:category/>
  <cp:version/>
  <cp:contentType/>
  <cp:contentStatus/>
</cp:coreProperties>
</file>