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tabRatio="842" activeTab="2"/>
  </bookViews>
  <sheets>
    <sheet name="U 18 weibl" sheetId="1" r:id="rId1"/>
    <sheet name="U 18 männl" sheetId="2" r:id="rId2"/>
    <sheet name="U 14 weibl" sheetId="3" r:id="rId3"/>
    <sheet name="U 14 männl" sheetId="4" r:id="rId4"/>
    <sheet name="Männer" sheetId="5" r:id="rId5"/>
    <sheet name="Junioren" sheetId="6" r:id="rId6"/>
    <sheet name="Frauen" sheetId="7" r:id="rId7"/>
    <sheet name="Juniorinnen" sheetId="8" r:id="rId8"/>
    <sheet name="Seniorinnen A" sheetId="9" r:id="rId9"/>
    <sheet name="Seniorinnen B" sheetId="10" r:id="rId10"/>
    <sheet name="Seniorinnen C" sheetId="11" r:id="rId11"/>
    <sheet name="Senioren A" sheetId="12" r:id="rId12"/>
    <sheet name="Senioren B" sheetId="13" r:id="rId13"/>
    <sheet name="Senioren C" sheetId="14" r:id="rId14"/>
    <sheet name="Ansetzungen Endspiel" sheetId="15" r:id="rId15"/>
    <sheet name="An M F Ju Jun" sheetId="16" r:id="rId16"/>
    <sheet name="Zeitplan Endlauf" sheetId="17" r:id="rId17"/>
    <sheet name="Quali Land" sheetId="18" r:id="rId18"/>
  </sheets>
  <definedNames/>
  <calcPr fullCalcOnLoad="1"/>
</workbook>
</file>

<file path=xl/sharedStrings.xml><?xml version="1.0" encoding="utf-8"?>
<sst xmlns="http://schemas.openxmlformats.org/spreadsheetml/2006/main" count="1137" uniqueCount="616">
  <si>
    <r>
      <t xml:space="preserve">Bahn: </t>
    </r>
    <r>
      <rPr>
        <b/>
        <sz val="11"/>
        <rFont val="Arial"/>
        <family val="2"/>
      </rPr>
      <t>Keglerheim Bautzen</t>
    </r>
  </si>
  <si>
    <t xml:space="preserve">Vorlauf  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</si>
  <si>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</si>
  <si>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</si>
  <si>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</si>
  <si>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</si>
  <si>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</si>
  <si>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</si>
  <si>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</si>
  <si>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</si>
  <si>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</si>
  <si>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</si>
  <si>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</si>
  <si>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</si>
  <si>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</si>
  <si>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>KV Bautzen 1951</t>
  </si>
  <si>
    <t>ISG Hagenwerder</t>
  </si>
  <si>
    <t>SV Fortschritt Pirna</t>
  </si>
  <si>
    <t>KSV 1991 Freital</t>
  </si>
  <si>
    <t>Junioren</t>
  </si>
  <si>
    <t>Vorlauf  Bahnen 1 - 2</t>
  </si>
  <si>
    <t>Vorlauf  Bahnen 3 - 4</t>
  </si>
  <si>
    <t>Juniorinnen</t>
  </si>
  <si>
    <t>Senioren B</t>
  </si>
  <si>
    <t>Senioren A</t>
  </si>
  <si>
    <t>Seniorinnen A</t>
  </si>
  <si>
    <t>Seniorinnen B</t>
  </si>
  <si>
    <t>Klasse</t>
  </si>
  <si>
    <t>Name, Vorname</t>
  </si>
  <si>
    <t>Vorlauf</t>
  </si>
  <si>
    <r>
      <t xml:space="preserve">Endläufe LEM: </t>
    </r>
  </si>
  <si>
    <t>Haben sich Spielerinnen über die Landes- bzw. Bundesligen qualifiziert, rücken die folgenden Plätze nach.</t>
  </si>
  <si>
    <t>Bahn 1</t>
  </si>
  <si>
    <t>Bahn 2</t>
  </si>
  <si>
    <t>Bahn 3</t>
  </si>
  <si>
    <t>Bahn 4</t>
  </si>
  <si>
    <t>Sen weibl B 6</t>
  </si>
  <si>
    <t>Sen weibl B 5</t>
  </si>
  <si>
    <t>Sen mä B 6</t>
  </si>
  <si>
    <t>Sen mä B 5</t>
  </si>
  <si>
    <t>Junioren 8</t>
  </si>
  <si>
    <t>Junioren 7</t>
  </si>
  <si>
    <t>Junioren 6</t>
  </si>
  <si>
    <t>Junioren 5</t>
  </si>
  <si>
    <t>Sen weibl A 6</t>
  </si>
  <si>
    <t>Sen weibl A 5</t>
  </si>
  <si>
    <t>Sen mä A 6</t>
  </si>
  <si>
    <t>Sen mä A 5</t>
  </si>
  <si>
    <t>Juniorinnen 6</t>
  </si>
  <si>
    <t>Juniorinnen 5</t>
  </si>
  <si>
    <t>Sen weibl B 4</t>
  </si>
  <si>
    <t>Sen weibl B 3</t>
  </si>
  <si>
    <t>Sen mä B 4</t>
  </si>
  <si>
    <t>Sen mä B 3</t>
  </si>
  <si>
    <t>Sen weibl A 4</t>
  </si>
  <si>
    <t>Sen weibl A 3</t>
  </si>
  <si>
    <t>Sen mä A 4</t>
  </si>
  <si>
    <t>Sen mä  A 3</t>
  </si>
  <si>
    <t>Junioren 4</t>
  </si>
  <si>
    <t>Junioren 3</t>
  </si>
  <si>
    <t>Junioren 2</t>
  </si>
  <si>
    <t>Junioren 1</t>
  </si>
  <si>
    <t>Juniorinnen 4</t>
  </si>
  <si>
    <t>Juniorinnen 3</t>
  </si>
  <si>
    <t>Sen weibl B 2</t>
  </si>
  <si>
    <t>Sen weibl B 1</t>
  </si>
  <si>
    <t>Sen mä B 2</t>
  </si>
  <si>
    <t>Sen mä B 1</t>
  </si>
  <si>
    <t>Sen weibl A 2</t>
  </si>
  <si>
    <t>Sen weibl A 1</t>
  </si>
  <si>
    <t>Sen mä A 2</t>
  </si>
  <si>
    <t>Sen mä A 1</t>
  </si>
  <si>
    <t>Juniorinnen 2</t>
  </si>
  <si>
    <t>Juniorinnen 1</t>
  </si>
  <si>
    <t>Juniorinnen:</t>
  </si>
  <si>
    <t>Seniorinnen B:</t>
  </si>
  <si>
    <t>Senioren A:</t>
  </si>
  <si>
    <t xml:space="preserve">Senioren B: </t>
  </si>
  <si>
    <t>Junioren:</t>
  </si>
  <si>
    <t>Hilfsspalten für Rangberechnung</t>
  </si>
  <si>
    <t>Seniorinnen A:</t>
  </si>
  <si>
    <t>KSV Dresden-Leuben</t>
  </si>
  <si>
    <t>Jürgen Schierz</t>
  </si>
  <si>
    <t>SV Ziphona Zittau</t>
  </si>
  <si>
    <t>Männer</t>
  </si>
  <si>
    <t>Frauen</t>
  </si>
  <si>
    <t>Sebastian Käfer</t>
  </si>
  <si>
    <t>SSV Turbine Dresden</t>
  </si>
  <si>
    <t>Ute Richter</t>
  </si>
  <si>
    <t>Bahn 9</t>
  </si>
  <si>
    <t>Bahn 10</t>
  </si>
  <si>
    <t>Bahn 11</t>
  </si>
  <si>
    <t>Bahn 12</t>
  </si>
  <si>
    <t>Aline Bauer</t>
  </si>
  <si>
    <t>Endlauf  Bahnen 1 - 2</t>
  </si>
  <si>
    <t>Endlauf  Bahnen 3 - 4</t>
  </si>
  <si>
    <t>Frauen 6</t>
  </si>
  <si>
    <t>Frauen 5</t>
  </si>
  <si>
    <t>Frauen 4</t>
  </si>
  <si>
    <t>Frauen 3</t>
  </si>
  <si>
    <t>Frauen 2</t>
  </si>
  <si>
    <t>Frauen 1</t>
  </si>
  <si>
    <t>Männer 8</t>
  </si>
  <si>
    <t>Männer 7</t>
  </si>
  <si>
    <t>Männer 6</t>
  </si>
  <si>
    <t>Männer 5</t>
  </si>
  <si>
    <t>Männer 4</t>
  </si>
  <si>
    <t>Männer 3</t>
  </si>
  <si>
    <t>Männer 2</t>
  </si>
  <si>
    <t>Männer 1</t>
  </si>
  <si>
    <t>Frauen:</t>
  </si>
  <si>
    <t>Männer:</t>
  </si>
  <si>
    <t>zur Vorrunde der Landeseinzelmeisterschaft qualifiziert:</t>
  </si>
  <si>
    <t>Es werden keine gesonderten Einladungen ausgegeben.</t>
  </si>
  <si>
    <t xml:space="preserve">Sportfreundinnen und Sportfreunde, die für </t>
  </si>
  <si>
    <t>die LEM qualifiziert sind, bzw. sich heute qualifiziert haben,</t>
  </si>
  <si>
    <t xml:space="preserve">   sachsenkegler.info</t>
  </si>
  <si>
    <t>erfahren ihre Startzeiten auf der Internetseite des KVS</t>
  </si>
  <si>
    <t>Sen mä C 6</t>
  </si>
  <si>
    <t>Sen mä C 5</t>
  </si>
  <si>
    <t>Sen weibl C 6</t>
  </si>
  <si>
    <t>Sen mä C 4</t>
  </si>
  <si>
    <t>Sen mä C 3</t>
  </si>
  <si>
    <t>Sen weibl C 4</t>
  </si>
  <si>
    <t>Sen mä C 2</t>
  </si>
  <si>
    <t>Sen mä C 1</t>
  </si>
  <si>
    <t>Sen weibl C 2</t>
  </si>
  <si>
    <t>Siegerehrung</t>
  </si>
  <si>
    <t>Sen weibl C 5</t>
  </si>
  <si>
    <t>Sen weibl C 3</t>
  </si>
  <si>
    <t>Sen weibl C 1</t>
  </si>
  <si>
    <t>Zeitplan EL OKV -  EM 2014</t>
  </si>
  <si>
    <t xml:space="preserve">      OKV - Einzelmeisterschaften   2014</t>
  </si>
  <si>
    <t>Thomas Richter</t>
  </si>
  <si>
    <t>SV Stauchitz</t>
  </si>
  <si>
    <t>Olaf Schurig</t>
  </si>
  <si>
    <t>SG Kleinröhrsdorf</t>
  </si>
  <si>
    <t>Marcel Weist</t>
  </si>
  <si>
    <t>SG Medizin Großschweidnitz</t>
  </si>
  <si>
    <t>Kerstin Geschke</t>
  </si>
  <si>
    <t>Susanne Schierz</t>
  </si>
  <si>
    <t>SG Stahl Schmiedeberg</t>
  </si>
  <si>
    <t>Dana Graf</t>
  </si>
  <si>
    <t>TSG Boxberg/Weißwasser</t>
  </si>
  <si>
    <t>Natalie Hey</t>
  </si>
  <si>
    <t>SV Motor Mickten-Dresden</t>
  </si>
  <si>
    <t>TSV Blau-Weiß Gröditz</t>
  </si>
  <si>
    <t>Dresdner SV 1910</t>
  </si>
  <si>
    <t>Birgit Höse</t>
  </si>
  <si>
    <t>Ramona Böhme</t>
  </si>
  <si>
    <t>Königsbrücker KV Weiß-Rot</t>
  </si>
  <si>
    <t>Christine Zeidler</t>
  </si>
  <si>
    <t>Edith Schneider</t>
  </si>
  <si>
    <t>Monika Grundmann</t>
  </si>
  <si>
    <t>Axel Prüger</t>
  </si>
  <si>
    <t>SSV Planeta Radebeul</t>
  </si>
  <si>
    <t>SV Kirschau</t>
  </si>
  <si>
    <t>Kurt Seifert</t>
  </si>
  <si>
    <t>SV Dresden-Neustadt 1950</t>
  </si>
  <si>
    <t>Bernd Schäfer</t>
  </si>
  <si>
    <t>Hans-Jürgen Mann</t>
  </si>
  <si>
    <t>TSV 1862 Radeburg</t>
  </si>
  <si>
    <t>Seniorinnen C</t>
  </si>
  <si>
    <t>Senioren C</t>
  </si>
  <si>
    <t>Disziplin: Classic  am 02.03. / 30.03.2014</t>
  </si>
  <si>
    <t>Disziplin: Classic  am 01.03. / 30.03.2014</t>
  </si>
  <si>
    <t>Endlauf  Bahnen 1 - 4</t>
  </si>
  <si>
    <t>Endlauf  Bahnen 9 - 10</t>
  </si>
  <si>
    <r>
      <t xml:space="preserve">Bahn: </t>
    </r>
    <r>
      <rPr>
        <b/>
        <sz val="11"/>
        <rFont val="Arial"/>
        <family val="2"/>
      </rPr>
      <t>Med. Großschweidnitz</t>
    </r>
  </si>
  <si>
    <r>
      <t xml:space="preserve">Bahn: </t>
    </r>
    <r>
      <rPr>
        <b/>
        <sz val="11"/>
        <rFont val="Arial"/>
        <family val="2"/>
      </rPr>
      <t>SSV Stahl Rietschen</t>
    </r>
  </si>
  <si>
    <r>
      <t xml:space="preserve">Bahn: </t>
    </r>
    <r>
      <rPr>
        <b/>
        <sz val="11"/>
        <rFont val="Arial"/>
        <family val="2"/>
      </rPr>
      <t>Hirschfelder SV</t>
    </r>
  </si>
  <si>
    <r>
      <t xml:space="preserve">Bahn: </t>
    </r>
    <r>
      <rPr>
        <b/>
        <sz val="11"/>
        <rFont val="Arial"/>
        <family val="2"/>
      </rPr>
      <t>Baruther SV 90</t>
    </r>
  </si>
  <si>
    <r>
      <t xml:space="preserve">Bahn: </t>
    </r>
    <r>
      <rPr>
        <b/>
        <sz val="11"/>
        <rFont val="Arial"/>
        <family val="2"/>
      </rPr>
      <t>Thonberger SC</t>
    </r>
  </si>
  <si>
    <t>Endlauf  Bahnen 11 - 12</t>
  </si>
  <si>
    <t>Bahnen 9 -10</t>
  </si>
  <si>
    <t>Bahnen 11 - 12</t>
  </si>
  <si>
    <t>Ansetzungen Endläufe OKV Einzelmeisterschaft 2014 am 30.03.2014</t>
  </si>
  <si>
    <t>Bahnen 1 - 2</t>
  </si>
  <si>
    <t>Bahnen 3 - 4</t>
  </si>
  <si>
    <t>13.30</t>
  </si>
  <si>
    <t>Susanne Schaks</t>
  </si>
  <si>
    <t>Anja Przybilla</t>
  </si>
  <si>
    <t>Nadine Pussehl</t>
  </si>
  <si>
    <t>SV Med. Bad Gottleuba</t>
  </si>
  <si>
    <t>KSV Neustadt</t>
  </si>
  <si>
    <t>Claudia Müller</t>
  </si>
  <si>
    <t>Natalie Peuckert</t>
  </si>
  <si>
    <t>Denise Pussehl</t>
  </si>
  <si>
    <t>Janine Wolf</t>
  </si>
  <si>
    <t>Elke Schrepel</t>
  </si>
  <si>
    <t>SV Pesterwitz</t>
  </si>
  <si>
    <t>Silvia Burkhardt</t>
  </si>
  <si>
    <t>Sybille Mayer</t>
  </si>
  <si>
    <t>SV Wacker Mohorn</t>
  </si>
  <si>
    <t>SV Pirna-Süd</t>
  </si>
  <si>
    <t>Kerstin Ludwig</t>
  </si>
  <si>
    <t>Brunhilde Richter</t>
  </si>
  <si>
    <t>Angelika Dürsel</t>
  </si>
  <si>
    <t>Jutta Staubach</t>
  </si>
  <si>
    <t>Ingrid Stephan</t>
  </si>
  <si>
    <t>Bettina Damm</t>
  </si>
  <si>
    <t>Johanna Eckhold</t>
  </si>
  <si>
    <t>Christel Kotte</t>
  </si>
  <si>
    <t>Daniel Brade</t>
  </si>
  <si>
    <t>SV Ulbersdorf</t>
  </si>
  <si>
    <t>Jens Schmidt</t>
  </si>
  <si>
    <t>Frank Seffner</t>
  </si>
  <si>
    <t>SG Grumbach</t>
  </si>
  <si>
    <t>Tiemo Naumann</t>
  </si>
  <si>
    <t>Eric Hanisch</t>
  </si>
  <si>
    <t>Liebstädter SV</t>
  </si>
  <si>
    <t>Kevin Philipp</t>
  </si>
  <si>
    <t>Patrick Berger</t>
  </si>
  <si>
    <t>Dorfhainer SV</t>
  </si>
  <si>
    <t>Torsten Hallmann</t>
  </si>
  <si>
    <t>ESV Lok Pirna</t>
  </si>
  <si>
    <t>Uwe Wojack</t>
  </si>
  <si>
    <t>Herman Ilgen</t>
  </si>
  <si>
    <r>
      <t>Dietmar</t>
    </r>
    <r>
      <rPr>
        <sz val="11"/>
        <rFont val="Courier New"/>
        <family val="3"/>
      </rPr>
      <t xml:space="preserve"> Bretschneider</t>
    </r>
  </si>
  <si>
    <t>Horst Damm</t>
  </si>
  <si>
    <t>Jürgen Hartthaler</t>
  </si>
  <si>
    <t>Hans Sallwey</t>
  </si>
  <si>
    <t>Burkhard Hantsch</t>
  </si>
  <si>
    <t>Rolf Hildebrandt</t>
  </si>
  <si>
    <t>Karsten Hähne</t>
  </si>
  <si>
    <t>SV Traktor Priestewitz</t>
  </si>
  <si>
    <t>Thomas Hilbig</t>
  </si>
  <si>
    <t>Stefan Nestler</t>
  </si>
  <si>
    <t>TSV Garsebach</t>
  </si>
  <si>
    <t>ESV Lok Wülknitz</t>
  </si>
  <si>
    <t>Veit Schwarz</t>
  </si>
  <si>
    <t>Ronny Kuhl</t>
  </si>
  <si>
    <t>SV Ziegenhain</t>
  </si>
  <si>
    <t>Alexander Hennig</t>
  </si>
  <si>
    <t>Robert Hinkelmann</t>
  </si>
  <si>
    <t>Kevin Seemann</t>
  </si>
  <si>
    <t>SG Canitz</t>
  </si>
  <si>
    <t>SV Motor Sörnewitz</t>
  </si>
  <si>
    <t>Marcus Pappermann</t>
  </si>
  <si>
    <t>Jan Naundorf</t>
  </si>
  <si>
    <t>Kegelfreunde Zeithain</t>
  </si>
  <si>
    <t>Siegfried Fahnert</t>
  </si>
  <si>
    <t>SSV Lommatzsch 1923</t>
  </si>
  <si>
    <t>SV Lok Nossen</t>
  </si>
  <si>
    <t>Peter Hofmann</t>
  </si>
  <si>
    <t>Holger Feldmann</t>
  </si>
  <si>
    <t>BSV Chemie Radebeul</t>
  </si>
  <si>
    <t>SV Stauchitz 47</t>
  </si>
  <si>
    <t>Lutz Antrag</t>
  </si>
  <si>
    <t>Horst Kienast</t>
  </si>
  <si>
    <t>KSC Chemie Nünchritz</t>
  </si>
  <si>
    <t>Gunter Schwandtke</t>
  </si>
  <si>
    <t>Wilfried Möhler</t>
  </si>
  <si>
    <t>Spvg Großenhain</t>
  </si>
  <si>
    <t>LSG Niederlommatzsch</t>
  </si>
  <si>
    <t>Peter Kuntzsch</t>
  </si>
  <si>
    <t>Horst Friedrich</t>
  </si>
  <si>
    <t>SC Riesa</t>
  </si>
  <si>
    <t>Heinz Chojnachi</t>
  </si>
  <si>
    <t>Frank Tschuppan</t>
  </si>
  <si>
    <t>Angela Schubert</t>
  </si>
  <si>
    <t>Mandy Krämer</t>
  </si>
  <si>
    <t>Cornelia Stefan</t>
  </si>
  <si>
    <t>Ulrike Horn</t>
  </si>
  <si>
    <t>Anna Heise</t>
  </si>
  <si>
    <t>SV Aufbau Riesa</t>
  </si>
  <si>
    <t>SV Thiendorf</t>
  </si>
  <si>
    <t>Claudia Weule</t>
  </si>
  <si>
    <t>Anke Freytag</t>
  </si>
  <si>
    <t>Sabine Müller</t>
  </si>
  <si>
    <t>Bärbel Roisch</t>
  </si>
  <si>
    <t>Martina Kunath</t>
  </si>
  <si>
    <t>Gudrun Naumann</t>
  </si>
  <si>
    <t>Martina Schwabe</t>
  </si>
  <si>
    <t>ESV Lok Riesa</t>
  </si>
  <si>
    <t>Renate Pohl</t>
  </si>
  <si>
    <t>Margit Beyer</t>
  </si>
  <si>
    <t>Annemarie Schobl</t>
  </si>
  <si>
    <t>SV Motor Großenhain</t>
  </si>
  <si>
    <t>Doris Hähner</t>
  </si>
  <si>
    <t>Birgit Ulmer</t>
  </si>
  <si>
    <t>Jutta Linke</t>
  </si>
  <si>
    <t>SSV Stahl Rietschen</t>
  </si>
  <si>
    <t>Steffi Hoffmann</t>
  </si>
  <si>
    <t>Belinda Lange</t>
  </si>
  <si>
    <t>Oderwitzer KSV</t>
  </si>
  <si>
    <t>Ute Grüning</t>
  </si>
  <si>
    <t>Monique Dubiel</t>
  </si>
  <si>
    <t>SG Med. Großschweidnitz</t>
  </si>
  <si>
    <t>TSG Olbersdorf</t>
  </si>
  <si>
    <t>Katja Böhme</t>
  </si>
  <si>
    <t>Franziska Thiel</t>
  </si>
  <si>
    <t>Michael Kubitz</t>
  </si>
  <si>
    <t>KSV Neueibau</t>
  </si>
  <si>
    <t>Hirschfelder SV</t>
  </si>
  <si>
    <t>SV Reichenbach</t>
  </si>
  <si>
    <t>Mario Klauß</t>
  </si>
  <si>
    <t>Benjamin Schneider</t>
  </si>
  <si>
    <t>Eric Brückmann</t>
  </si>
  <si>
    <t>Kevin Worch</t>
  </si>
  <si>
    <t>Dennis Stiller</t>
  </si>
  <si>
    <t>Dirk Gründler</t>
  </si>
  <si>
    <t>Renate Junge</t>
  </si>
  <si>
    <t>Marion Reinecke</t>
  </si>
  <si>
    <t>TSG KV Boxberg/Weißwasser</t>
  </si>
  <si>
    <t>Carmen Herkner</t>
  </si>
  <si>
    <t>Ilona Reinhardt</t>
  </si>
  <si>
    <t>Uta Seibt</t>
  </si>
  <si>
    <t>Gudrun Fenz</t>
  </si>
  <si>
    <t>KSV 90 Neugersdorf</t>
  </si>
  <si>
    <t>Sieglinde Marschner</t>
  </si>
  <si>
    <t>Ingrid Unnasch</t>
  </si>
  <si>
    <t>Inge Hiller</t>
  </si>
  <si>
    <t>Christa Dauer</t>
  </si>
  <si>
    <t>SV 90 Uhsmannsdorf</t>
  </si>
  <si>
    <t>Erika Noack</t>
  </si>
  <si>
    <t>Bernd Hutnik</t>
  </si>
  <si>
    <t>Uwe-Jens Gottschling</t>
  </si>
  <si>
    <t>Knut Mätzelt</t>
  </si>
  <si>
    <t>SV Deutsch-Ossig</t>
  </si>
  <si>
    <t>Michael Müllerlei</t>
  </si>
  <si>
    <t>Hans-Joachim Woython</t>
  </si>
  <si>
    <t>Ullrich Pillack</t>
  </si>
  <si>
    <t>Heinz Fehlauer</t>
  </si>
  <si>
    <t>Wolfgang Graichen</t>
  </si>
  <si>
    <t>KV Löbau</t>
  </si>
  <si>
    <t>Klaus Ociepka</t>
  </si>
  <si>
    <t>Rex Wenzel</t>
  </si>
  <si>
    <t>TSG Bernsdorf</t>
  </si>
  <si>
    <t>MSV 04 Bautzen</t>
  </si>
  <si>
    <t>Toni Schulze</t>
  </si>
  <si>
    <t>Ronny Reiß</t>
  </si>
  <si>
    <t>Thonberger SC 1931</t>
  </si>
  <si>
    <t>Roman Sickor</t>
  </si>
  <si>
    <t>Manuel Baß</t>
  </si>
  <si>
    <t>KSV Ottendorf-Okrilla</t>
  </si>
  <si>
    <t>SG Turbine Lauta</t>
  </si>
  <si>
    <t>Kevin Nagy</t>
  </si>
  <si>
    <t>Clemens Zielina</t>
  </si>
  <si>
    <t>SV Gnaschwitz/Doberschau</t>
  </si>
  <si>
    <t>SV Laußnitz</t>
  </si>
  <si>
    <t>Dominic Hommel</t>
  </si>
  <si>
    <t>Tobias Hübner</t>
  </si>
  <si>
    <t>GSV Bautzen 1990</t>
  </si>
  <si>
    <t>Norman Baß</t>
  </si>
  <si>
    <t>Matthias Rießner</t>
  </si>
  <si>
    <t>MSV Blau-Weiß  Kreckwitz</t>
  </si>
  <si>
    <t>Gunter Miertschke</t>
  </si>
  <si>
    <t>Jürgen Ulrich</t>
  </si>
  <si>
    <t>SV 1896 Großdubrau</t>
  </si>
  <si>
    <t>Radeberger SV</t>
  </si>
  <si>
    <t>Michael Gärtner</t>
  </si>
  <si>
    <t>Steffen Eckardt</t>
  </si>
  <si>
    <t>SV Demitz/Thumitz</t>
  </si>
  <si>
    <t>Georg Scheede</t>
  </si>
  <si>
    <t>Berndt Bürger</t>
  </si>
  <si>
    <t>ESV Lok Hoyerswerda</t>
  </si>
  <si>
    <t>Dieter Michler</t>
  </si>
  <si>
    <t>KV Bautzen West</t>
  </si>
  <si>
    <t>Hans-Jürgen Weber</t>
  </si>
  <si>
    <t>Rainer Wrobel</t>
  </si>
  <si>
    <t>SC Hoyerswerda</t>
  </si>
  <si>
    <t>Gottfried Mürner</t>
  </si>
  <si>
    <t>Klaus Richter</t>
  </si>
  <si>
    <t>Werner Köckritz</t>
  </si>
  <si>
    <t>Wolfgang Mohlfeld</t>
  </si>
  <si>
    <t>Werner Scholz</t>
  </si>
  <si>
    <t>Jana Rericha</t>
  </si>
  <si>
    <t>KSV 66 Steinitz</t>
  </si>
  <si>
    <t>Sweta Zyka</t>
  </si>
  <si>
    <t>SV Biehla Cunnersdorf</t>
  </si>
  <si>
    <t>Sophie Schulze</t>
  </si>
  <si>
    <t>Sophia Helfer</t>
  </si>
  <si>
    <t>Sandra Kirsten</t>
  </si>
  <si>
    <t>Erdmunde Dürast</t>
  </si>
  <si>
    <t>Manuela Salzburg</t>
  </si>
  <si>
    <t>Anita Jurke</t>
  </si>
  <si>
    <t>Heike Herbst</t>
  </si>
  <si>
    <t>Doris Eisold</t>
  </si>
  <si>
    <t>SG Bretnig Hauswalde</t>
  </si>
  <si>
    <t>Petra Kümpel</t>
  </si>
  <si>
    <t>Monika Bogner</t>
  </si>
  <si>
    <t>Rosita Appelt</t>
  </si>
  <si>
    <t>Edith Vetter</t>
  </si>
  <si>
    <t>Ingrid Schönfeld</t>
  </si>
  <si>
    <t>Irma Kühne</t>
  </si>
  <si>
    <t>Königsbrücker KV Weiß Rot</t>
  </si>
  <si>
    <t>Ruth Schurig</t>
  </si>
  <si>
    <t>Ursula Bartusch</t>
  </si>
  <si>
    <t>Cornelia Wolff</t>
  </si>
  <si>
    <t>KV BW Rodewitz/Hochkirch</t>
  </si>
  <si>
    <t>Mareen Dölling</t>
  </si>
  <si>
    <t>Julia Erchen</t>
  </si>
  <si>
    <t>Nicole Muschner</t>
  </si>
  <si>
    <t>Sindy Kasper</t>
  </si>
  <si>
    <t>Monika Paul</t>
  </si>
  <si>
    <t>MSV Bautzen 04</t>
  </si>
  <si>
    <t xml:space="preserve">MSV Bautzen 04 </t>
  </si>
  <si>
    <t>Bernd Urban</t>
  </si>
  <si>
    <t>Hans-Uwe Peuker</t>
  </si>
  <si>
    <t>Oliver Gärtner</t>
  </si>
  <si>
    <t>Jens Wiesenhütter</t>
  </si>
  <si>
    <t>SV TuR Dresden</t>
  </si>
  <si>
    <t>Sebastian Lehmann</t>
  </si>
  <si>
    <t>Michael Wolf</t>
  </si>
  <si>
    <t>SG Einheit Dresden-Mitte</t>
  </si>
  <si>
    <t>Dietmar Nake</t>
  </si>
  <si>
    <t>Andreas Schlosser</t>
  </si>
  <si>
    <t>Matthias Marbach</t>
  </si>
  <si>
    <t>Christian Meier</t>
  </si>
  <si>
    <t>Klaus Fischer</t>
  </si>
  <si>
    <t>KSV Dresden-Tolkewitz</t>
  </si>
  <si>
    <t>Jürgen Winkler</t>
  </si>
  <si>
    <t>Uta Melzer</t>
  </si>
  <si>
    <t>Sandra Fleißner</t>
  </si>
  <si>
    <t>Ute Honauer</t>
  </si>
  <si>
    <t>SV Helios 24 Dresden</t>
  </si>
  <si>
    <t>Regina Kockel</t>
  </si>
  <si>
    <t>Monika Otto</t>
  </si>
  <si>
    <t>ESV Lok Dresden</t>
  </si>
  <si>
    <t>Margitta Jacob</t>
  </si>
  <si>
    <t>Brigitte Schreiter</t>
  </si>
  <si>
    <t>VfB Hellerau-Klotzsche</t>
  </si>
  <si>
    <t>Angela Mertz</t>
  </si>
  <si>
    <t>Stefan Hey</t>
  </si>
  <si>
    <t>Oliver Gnepper</t>
  </si>
  <si>
    <t>Isabell Ziegert</t>
  </si>
  <si>
    <t>Stefanie Hübner</t>
  </si>
  <si>
    <t>Adriana Hey</t>
  </si>
  <si>
    <t>Diana Seidel</t>
  </si>
  <si>
    <t>Kristin Vogel</t>
  </si>
  <si>
    <t>Königswarthaer SV</t>
  </si>
  <si>
    <t>Lisa Richter</t>
  </si>
  <si>
    <t>Anja Heinrich</t>
  </si>
  <si>
    <t>Michael Fichte</t>
  </si>
  <si>
    <t>Sven Kadur</t>
  </si>
  <si>
    <t>Brigitte Mann</t>
  </si>
  <si>
    <t xml:space="preserve">           17.05.2014</t>
  </si>
  <si>
    <t>Senniorinnen A</t>
  </si>
  <si>
    <t>in Freital</t>
  </si>
  <si>
    <r>
      <t>3</t>
    </r>
    <r>
      <rPr>
        <sz val="10"/>
        <rFont val="Arial"/>
        <family val="2"/>
      </rPr>
      <t xml:space="preserve"> Starterinnen</t>
    </r>
  </si>
  <si>
    <t>Senniorinnen B</t>
  </si>
  <si>
    <t>2 Starterinnen</t>
  </si>
  <si>
    <t>Seniorinnen A, B, C</t>
  </si>
  <si>
    <t>Senniorinnen C</t>
  </si>
  <si>
    <t>Sennioren A</t>
  </si>
  <si>
    <t>Sennioren B</t>
  </si>
  <si>
    <t>Sennioren C</t>
  </si>
  <si>
    <t>in DD-Mickten</t>
  </si>
  <si>
    <t>Endläufe LEM:          am 18.05.2014 in Freital</t>
  </si>
  <si>
    <t xml:space="preserve">Senioren </t>
  </si>
  <si>
    <t>A, B, C</t>
  </si>
  <si>
    <t>2 Starter</t>
  </si>
  <si>
    <t>gespielt werden 120 Wurf</t>
  </si>
  <si>
    <t>gespielt werden jeweils 120 Wurf</t>
  </si>
  <si>
    <t xml:space="preserve">           10.05.2014</t>
  </si>
  <si>
    <t xml:space="preserve">Frauen           </t>
  </si>
  <si>
    <r>
      <t>Juniorinnen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</si>
  <si>
    <t>4 Starterinnen</t>
  </si>
  <si>
    <t>3 Starter</t>
  </si>
  <si>
    <t>im Keglerheim Bautzen</t>
  </si>
  <si>
    <t>gespielt werden 200 Wurf</t>
  </si>
  <si>
    <r>
      <t xml:space="preserve">Endläufe am </t>
    </r>
    <r>
      <rPr>
        <b/>
        <sz val="14"/>
        <rFont val="Arial"/>
        <family val="2"/>
      </rPr>
      <t>11.05.2014</t>
    </r>
    <r>
      <rPr>
        <b/>
        <sz val="12"/>
        <rFont val="Arial"/>
        <family val="2"/>
      </rPr>
      <t xml:space="preserve">    im Keglerheim Bautzen</t>
    </r>
  </si>
  <si>
    <t>10.05.2014                 im Keglerheim Bautzen</t>
  </si>
  <si>
    <t>am 18.05.2014   in Freital</t>
  </si>
  <si>
    <t>Gerd Mantke</t>
  </si>
  <si>
    <t>Anita Schwär</t>
  </si>
  <si>
    <t>Rico Stiller</t>
  </si>
  <si>
    <t>Sabine Preißler</t>
  </si>
  <si>
    <t>Heinrich Puls</t>
  </si>
  <si>
    <t>Mirko Knöpchen</t>
  </si>
  <si>
    <t>Torsten Schäfer</t>
  </si>
  <si>
    <t>TSV 1865 Ohorn</t>
  </si>
  <si>
    <t>Herbert Schneider</t>
  </si>
  <si>
    <t>unbesetzt wegen Absage</t>
  </si>
  <si>
    <t>entschuldigt</t>
  </si>
  <si>
    <t>Christel Stey</t>
  </si>
  <si>
    <t>krank</t>
  </si>
  <si>
    <t>Hartmuth Klose</t>
  </si>
  <si>
    <t>Johannes Oddoy</t>
  </si>
  <si>
    <t>zu spät</t>
  </si>
  <si>
    <t>nicht angetreten</t>
  </si>
  <si>
    <t>Vorname</t>
  </si>
  <si>
    <t>SV Fortschritt Großharthau</t>
  </si>
  <si>
    <t>Anders</t>
  </si>
  <si>
    <t>Judith</t>
  </si>
  <si>
    <t>TSV Blau-Gelb Weißenberg</t>
  </si>
  <si>
    <t>Kokel</t>
  </si>
  <si>
    <t>Michaela</t>
  </si>
  <si>
    <t>Sarah</t>
  </si>
  <si>
    <t>KSV Dresden Leuben</t>
  </si>
  <si>
    <t>Drosky</t>
  </si>
  <si>
    <t>Felicitas</t>
  </si>
  <si>
    <t>Petzold</t>
  </si>
  <si>
    <t>Lisa</t>
  </si>
  <si>
    <t>Mückan</t>
  </si>
  <si>
    <t>Michelle</t>
  </si>
  <si>
    <t>Lea</t>
  </si>
  <si>
    <t>Peschel</t>
  </si>
  <si>
    <t>Lisa-Marie</t>
  </si>
  <si>
    <t>Julia</t>
  </si>
  <si>
    <t>SV Motor Mickten Dresden</t>
  </si>
  <si>
    <t>Hauswald</t>
  </si>
  <si>
    <t>Eckardt</t>
  </si>
  <si>
    <t>Susanne</t>
  </si>
  <si>
    <t>Baruther SV</t>
  </si>
  <si>
    <t>Brühl</t>
  </si>
  <si>
    <t>Seifert</t>
  </si>
  <si>
    <t>Theresa</t>
  </si>
  <si>
    <t>Peine</t>
  </si>
  <si>
    <t>Hofmann</t>
  </si>
  <si>
    <t>Zoé</t>
  </si>
  <si>
    <t>Caspar</t>
  </si>
  <si>
    <t>Charlene</t>
  </si>
  <si>
    <t>C</t>
  </si>
  <si>
    <t>Burkhardt</t>
  </si>
  <si>
    <t>Sven</t>
  </si>
  <si>
    <t>Philipp</t>
  </si>
  <si>
    <t>Peter</t>
  </si>
  <si>
    <t>Wolfgang</t>
  </si>
  <si>
    <t>Strauch</t>
  </si>
  <si>
    <t>Lucas</t>
  </si>
  <si>
    <t>Ziert</t>
  </si>
  <si>
    <t>Jonas</t>
  </si>
  <si>
    <t>SC 1931 Thonberg</t>
  </si>
  <si>
    <t>Zschieschang</t>
  </si>
  <si>
    <t>Florian</t>
  </si>
  <si>
    <t>KV Grün-Weiß Zeißholz</t>
  </si>
  <si>
    <t>Beyer</t>
  </si>
  <si>
    <t>Adam</t>
  </si>
  <si>
    <t>Röber</t>
  </si>
  <si>
    <t>Felix</t>
  </si>
  <si>
    <t>Paulo</t>
  </si>
  <si>
    <t>Gose</t>
  </si>
  <si>
    <t>Paul-Lucas</t>
  </si>
  <si>
    <t>Wehland</t>
  </si>
  <si>
    <t>Andreas</t>
  </si>
  <si>
    <t>KSV Heidenau</t>
  </si>
  <si>
    <t>Sebastian</t>
  </si>
  <si>
    <t>Penzholz</t>
  </si>
  <si>
    <t>Kai</t>
  </si>
  <si>
    <t>SV Demitz-Thumitz</t>
  </si>
  <si>
    <t>Schmidt</t>
  </si>
  <si>
    <t>Elisabeth</t>
  </si>
  <si>
    <t>Vanessa</t>
  </si>
  <si>
    <t>TSV 1859 Wehrsdorf</t>
  </si>
  <si>
    <t>Ott</t>
  </si>
  <si>
    <t>Aline</t>
  </si>
  <si>
    <t>Groschopp</t>
  </si>
  <si>
    <t>Annika</t>
  </si>
  <si>
    <t>SV Rennersdorf</t>
  </si>
  <si>
    <t>Lisa-Sophie</t>
  </si>
  <si>
    <t>Schäfer</t>
  </si>
  <si>
    <t>Grit</t>
  </si>
  <si>
    <t>Kirschner</t>
  </si>
  <si>
    <t>Henkert</t>
  </si>
  <si>
    <t>Patricia</t>
  </si>
  <si>
    <t>KV 99 Rodewitz-Hochkirch</t>
  </si>
  <si>
    <t>Annemarie</t>
  </si>
  <si>
    <t>Gericke</t>
  </si>
  <si>
    <t>Richter</t>
  </si>
  <si>
    <t>Moritz</t>
  </si>
  <si>
    <t>Jerosch</t>
  </si>
  <si>
    <t>Alexander</t>
  </si>
  <si>
    <t>Baruther SV 90</t>
  </si>
  <si>
    <t>Paul</t>
  </si>
  <si>
    <t>Artur</t>
  </si>
  <si>
    <t>Neddermeyer</t>
  </si>
  <si>
    <t>Bruns</t>
  </si>
  <si>
    <t>Dennis</t>
  </si>
  <si>
    <t>Becker</t>
  </si>
  <si>
    <t>Marcel</t>
  </si>
  <si>
    <t>Haase</t>
  </si>
  <si>
    <t>Max</t>
  </si>
  <si>
    <t>SV GW Uhsmannsdorf</t>
  </si>
  <si>
    <t>Krone</t>
  </si>
  <si>
    <t>Pascal</t>
  </si>
  <si>
    <t>Lars</t>
  </si>
  <si>
    <t>Oswald</t>
  </si>
  <si>
    <t>Hübner</t>
  </si>
  <si>
    <t>Manuel</t>
  </si>
  <si>
    <t>Herbert</t>
  </si>
  <si>
    <t>Stein</t>
  </si>
  <si>
    <t>John</t>
  </si>
  <si>
    <r>
      <t xml:space="preserve">Qualifikation zur </t>
    </r>
    <r>
      <rPr>
        <b/>
        <sz val="11"/>
        <color indexed="10"/>
        <rFont val="Arial"/>
        <family val="2"/>
      </rPr>
      <t xml:space="preserve">LEM-Vorrunde </t>
    </r>
  </si>
  <si>
    <t>Winkler</t>
  </si>
  <si>
    <t>Aileen</t>
  </si>
  <si>
    <t>Manfred Nietzeldt</t>
  </si>
  <si>
    <t>Abräumer</t>
  </si>
  <si>
    <t>Fehlwurf</t>
  </si>
  <si>
    <t>Oelschlägel</t>
  </si>
  <si>
    <t>Start-     Nummer</t>
  </si>
  <si>
    <t>Gesamt:</t>
  </si>
  <si>
    <t>Wolf</t>
  </si>
  <si>
    <t>Pietsch</t>
  </si>
  <si>
    <t>Roch</t>
  </si>
  <si>
    <t>Die Plätze 1-3 weiblich und 1-5 männlich, sowie Michelle Mückan als Titelverteidigerin nehmen am Vorlauf der Landeseinzelmeisterschaft am 27.04.2014 in Dresden teil</t>
  </si>
  <si>
    <t>Senn. A, B; Sen. A,B</t>
  </si>
  <si>
    <t xml:space="preserve">           16.05.2014   Senn. C; Sen C</t>
  </si>
  <si>
    <t>Folgende Sportfreundinnen und -freunde haben sich voraussichtlich</t>
  </si>
  <si>
    <t>Ergebnis Vorrunde</t>
  </si>
  <si>
    <t>Ergebnis VR+ER</t>
  </si>
  <si>
    <t>Weiblich</t>
  </si>
  <si>
    <r>
      <t xml:space="preserve">Nadine  </t>
    </r>
    <r>
      <rPr>
        <b/>
        <i/>
        <sz val="12"/>
        <color indexed="10"/>
        <rFont val="Arial"/>
        <family val="2"/>
      </rPr>
      <t>TV</t>
    </r>
  </si>
  <si>
    <r>
      <t xml:space="preserve">                                                  </t>
    </r>
    <r>
      <rPr>
        <b/>
        <u val="single"/>
        <sz val="16"/>
        <rFont val="Arial"/>
        <family val="2"/>
      </rPr>
      <t>Männlich</t>
    </r>
  </si>
  <si>
    <t xml:space="preserve">Die gekennzeichneten Sportler sind bereits über die Landesliga qualifiziert. Bei Platzierung dieser rücken die Nächstplatzierten nach.                                                                         Platz 7 männlich  zur Siegerehrung abwesend, es rückt Platz 8 nach </t>
  </si>
  <si>
    <r>
      <t xml:space="preserve">     Einzelmeisterschaften 2014   </t>
    </r>
    <r>
      <rPr>
        <b/>
        <i/>
        <u val="single"/>
        <sz val="20"/>
        <color indexed="18"/>
        <rFont val="Arial"/>
        <family val="2"/>
      </rPr>
      <t>Jugend U18</t>
    </r>
    <r>
      <rPr>
        <b/>
        <sz val="20"/>
        <color indexed="18"/>
        <rFont val="Arial"/>
        <family val="2"/>
      </rPr>
      <t xml:space="preserve">     Endrunde</t>
    </r>
  </si>
  <si>
    <t xml:space="preserve">              Bautzen    06.04.2014      Ergebnisse und Platzierung</t>
  </si>
  <si>
    <r>
      <t xml:space="preserve">      Einzelmeisterschaften 2014   </t>
    </r>
    <r>
      <rPr>
        <b/>
        <i/>
        <u val="single"/>
        <sz val="20"/>
        <color indexed="18"/>
        <rFont val="Arial"/>
        <family val="2"/>
      </rPr>
      <t>Jugend U18</t>
    </r>
    <r>
      <rPr>
        <b/>
        <sz val="20"/>
        <color indexed="18"/>
        <rFont val="Arial"/>
        <family val="2"/>
      </rPr>
      <t xml:space="preserve">     Endrunde</t>
    </r>
  </si>
  <si>
    <t xml:space="preserve">                Bautzen    06.04.2014      Ergebnisse und Platzierung</t>
  </si>
  <si>
    <t>Gesamt VR+ER</t>
  </si>
  <si>
    <r>
      <t xml:space="preserve">                                                   </t>
    </r>
    <r>
      <rPr>
        <b/>
        <u val="single"/>
        <sz val="16"/>
        <rFont val="Arial"/>
        <family val="2"/>
      </rPr>
      <t>Männlich</t>
    </r>
  </si>
  <si>
    <r>
      <t xml:space="preserve">       Einzelmeisterschaften 2014   </t>
    </r>
    <r>
      <rPr>
        <b/>
        <i/>
        <u val="single"/>
        <sz val="20"/>
        <color indexed="18"/>
        <rFont val="Arial"/>
        <family val="2"/>
      </rPr>
      <t>Jugend U14</t>
    </r>
    <r>
      <rPr>
        <b/>
        <sz val="20"/>
        <color indexed="18"/>
        <rFont val="Arial"/>
        <family val="2"/>
      </rPr>
      <t xml:space="preserve">     Endrunde</t>
    </r>
  </si>
  <si>
    <t xml:space="preserve">                 Bautzen    06.04.2014      Ergebnisse und Platzierung</t>
  </si>
  <si>
    <t xml:space="preserve">Die Plätze 1-5 weiblich und 1-6 männlich nehmen am Vorlauf der Landeseinzelmeisterschaft am 26.04.2014 in Baruth teil                          </t>
  </si>
  <si>
    <r>
      <t xml:space="preserve">Die Plätze 1-5 weiblich und 1-6 männlich nehmen am Vorlauf der Landeseinzelmeisterschaft am 26.04.2014 in Baruth teil                            </t>
    </r>
    <r>
      <rPr>
        <sz val="11"/>
        <color indexed="8"/>
        <rFont val="Arial"/>
        <family val="0"/>
      </rPr>
      <t>Platz 4 weiblich zur Siegerehrung abwesend, es rücken Platz 5 und 6 nach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</si>
</sst>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&quot;DD&quot;\ #"/>
    <numFmt numFmtId="170" formatCode="h:mm;@"/>
  </numFmts>
  <fonts count="77">
    <font>
      <sz val="10"/>
      <name val="Arial"/>
      <family val="0"/>
    </font>
    <font>
      <b/>
      <sz val="28"/>
      <color indexed="23"/>
      <name val="Zurich Ex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color indexed="9"/>
      <name val="Courier New"/>
      <family val="3"/>
    </font>
    <font>
      <sz val="12"/>
      <color indexed="9"/>
      <name val="Arial"/>
      <family val="2"/>
    </font>
    <font>
      <b/>
      <sz val="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name val="Courier New"/>
      <family val="3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9"/>
      <name val="Courier New"/>
      <family val="3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4"/>
      <color indexed="10"/>
      <name val="Arial"/>
      <family val="2"/>
    </font>
    <font>
      <b/>
      <sz val="20"/>
      <color indexed="18"/>
      <name val="Arial"/>
      <family val="2"/>
    </font>
    <font>
      <sz val="18"/>
      <color indexed="18"/>
      <name val="Arial"/>
      <family val="2"/>
    </font>
    <font>
      <sz val="12"/>
      <color indexed="8"/>
      <name val="Arial"/>
      <family val="2"/>
    </font>
    <font>
      <sz val="10"/>
      <name val="Courier New"/>
      <family val="3"/>
    </font>
    <font>
      <b/>
      <i/>
      <sz val="10"/>
      <name val="Arial"/>
      <family val="2"/>
    </font>
    <font>
      <b/>
      <sz val="10"/>
      <name val="Courier New"/>
      <family val="3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17"/>
      <name val="Arial"/>
      <family val="0"/>
    </font>
    <font>
      <b/>
      <sz val="20"/>
      <name val="MirkwoodGothicBroad"/>
      <family val="0"/>
    </font>
    <font>
      <b/>
      <sz val="10"/>
      <color indexed="10"/>
      <name val="Arial"/>
      <family val="2"/>
    </font>
    <font>
      <sz val="9"/>
      <name val="Courier New"/>
      <family val="3"/>
    </font>
    <font>
      <sz val="11"/>
      <color indexed="10"/>
      <name val="Courier New"/>
      <family val="3"/>
    </font>
    <font>
      <b/>
      <sz val="10"/>
      <color indexed="17"/>
      <name val="Arial"/>
      <family val="2"/>
    </font>
    <font>
      <b/>
      <i/>
      <u val="single"/>
      <sz val="20"/>
      <color indexed="18"/>
      <name val="Arial"/>
      <family val="2"/>
    </font>
    <font>
      <b/>
      <sz val="18"/>
      <color indexed="18"/>
      <name val="Arial"/>
      <family val="2"/>
    </font>
    <font>
      <b/>
      <u val="single"/>
      <sz val="16"/>
      <name val="Arial"/>
      <family val="2"/>
    </font>
    <font>
      <i/>
      <sz val="12"/>
      <name val="Arial"/>
      <family val="2"/>
    </font>
    <font>
      <b/>
      <sz val="40"/>
      <name val="Wingdings 2"/>
      <family val="1"/>
    </font>
    <font>
      <b/>
      <i/>
      <sz val="14"/>
      <name val="Arial"/>
      <family val="0"/>
    </font>
    <font>
      <sz val="40"/>
      <name val="Arial"/>
      <family val="0"/>
    </font>
    <font>
      <b/>
      <i/>
      <sz val="12"/>
      <color indexed="8"/>
      <name val="Arial"/>
      <family val="0"/>
    </font>
    <font>
      <b/>
      <i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thin"/>
      <top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23" borderId="9" applyNumberFormat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0" fillId="0" borderId="11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2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8" fillId="0" borderId="0" xfId="0" applyFont="1" applyAlignment="1">
      <alignment horizont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43" xfId="0" applyFont="1" applyBorder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43" xfId="0" applyFont="1" applyBorder="1" applyAlignment="1" applyProtection="1">
      <alignment/>
      <protection locked="0"/>
    </xf>
    <xf numFmtId="14" fontId="34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44" xfId="0" applyFont="1" applyBorder="1" applyAlignment="1" applyProtection="1">
      <alignment horizontal="centerContinuous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2" fillId="0" borderId="44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20" fontId="9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20" fontId="9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20" fontId="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9" fillId="0" borderId="2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 locked="0"/>
    </xf>
    <xf numFmtId="0" fontId="53" fillId="0" borderId="0" xfId="0" applyFont="1" applyAlignment="1">
      <alignment horizontal="left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170" fontId="9" fillId="0" borderId="21" xfId="0" applyNumberFormat="1" applyFont="1" applyBorder="1" applyAlignment="1" applyProtection="1">
      <alignment horizontal="center" vertical="center"/>
      <protection locked="0"/>
    </xf>
    <xf numFmtId="170" fontId="9" fillId="0" borderId="25" xfId="0" applyNumberFormat="1" applyFont="1" applyBorder="1" applyAlignment="1" applyProtection="1">
      <alignment horizontal="center" vertical="center"/>
      <protection locked="0"/>
    </xf>
    <xf numFmtId="170" fontId="9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9" fillId="0" borderId="40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center" vertical="center"/>
      <protection locked="0"/>
    </xf>
    <xf numFmtId="0" fontId="57" fillId="0" borderId="41" xfId="0" applyFont="1" applyBorder="1" applyAlignment="1" applyProtection="1">
      <alignment horizontal="center" vertical="center"/>
      <protection locked="0"/>
    </xf>
    <xf numFmtId="0" fontId="58" fillId="0" borderId="37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 locked="0"/>
    </xf>
    <xf numFmtId="0" fontId="9" fillId="0" borderId="53" xfId="0" applyFont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10" fillId="24" borderId="22" xfId="0" applyFont="1" applyFill="1" applyBorder="1" applyAlignment="1" applyProtection="1">
      <alignment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4" borderId="24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28" fillId="0" borderId="0" xfId="0" applyFont="1" applyAlignment="1">
      <alignment/>
    </xf>
    <xf numFmtId="0" fontId="33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30" fillId="0" borderId="57" xfId="0" applyFont="1" applyBorder="1" applyAlignment="1" applyProtection="1">
      <alignment/>
      <protection locked="0"/>
    </xf>
    <xf numFmtId="0" fontId="33" fillId="0" borderId="58" xfId="0" applyFont="1" applyBorder="1" applyAlignment="1">
      <alignment/>
    </xf>
    <xf numFmtId="0" fontId="33" fillId="0" borderId="59" xfId="0" applyFont="1" applyBorder="1" applyAlignment="1">
      <alignment/>
    </xf>
    <xf numFmtId="0" fontId="30" fillId="0" borderId="60" xfId="0" applyFont="1" applyBorder="1" applyAlignment="1" applyProtection="1">
      <alignment/>
      <protection locked="0"/>
    </xf>
    <xf numFmtId="0" fontId="33" fillId="0" borderId="61" xfId="0" applyFont="1" applyBorder="1" applyAlignment="1">
      <alignment/>
    </xf>
    <xf numFmtId="0" fontId="30" fillId="0" borderId="62" xfId="0" applyFont="1" applyBorder="1" applyAlignment="1" applyProtection="1">
      <alignment/>
      <protection locked="0"/>
    </xf>
    <xf numFmtId="0" fontId="33" fillId="0" borderId="63" xfId="0" applyFont="1" applyBorder="1" applyAlignment="1">
      <alignment/>
    </xf>
    <xf numFmtId="0" fontId="33" fillId="0" borderId="64" xfId="0" applyFont="1" applyBorder="1" applyAlignment="1">
      <alignment/>
    </xf>
    <xf numFmtId="0" fontId="30" fillId="0" borderId="60" xfId="0" applyFont="1" applyBorder="1" applyAlignment="1">
      <alignment/>
    </xf>
    <xf numFmtId="0" fontId="11" fillId="0" borderId="48" xfId="0" applyFont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62" fillId="0" borderId="22" xfId="0" applyFont="1" applyBorder="1" applyAlignment="1">
      <alignment horizontal="center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/>
    </xf>
    <xf numFmtId="0" fontId="17" fillId="0" borderId="3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164" fontId="25" fillId="0" borderId="28" xfId="0" applyNumberFormat="1" applyFont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vertical="center"/>
      <protection locked="0"/>
    </xf>
    <xf numFmtId="0" fontId="9" fillId="0" borderId="65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65" fillId="0" borderId="22" xfId="0" applyFont="1" applyBorder="1" applyAlignment="1" applyProtection="1">
      <alignment vertical="center"/>
      <protection locked="0"/>
    </xf>
    <xf numFmtId="170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66" fillId="0" borderId="22" xfId="0" applyFont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67" fillId="0" borderId="22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10" fillId="24" borderId="22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9" fillId="24" borderId="23" xfId="0" applyFont="1" applyFill="1" applyBorder="1" applyAlignment="1" applyProtection="1">
      <alignment vertical="center"/>
      <protection locked="0"/>
    </xf>
    <xf numFmtId="0" fontId="10" fillId="24" borderId="29" xfId="0" applyFont="1" applyFill="1" applyBorder="1" applyAlignment="1" applyProtection="1">
      <alignment vertical="center"/>
      <protection locked="0"/>
    </xf>
    <xf numFmtId="0" fontId="9" fillId="24" borderId="42" xfId="0" applyFont="1" applyFill="1" applyBorder="1" applyAlignment="1" applyProtection="1">
      <alignment vertical="center"/>
      <protection locked="0"/>
    </xf>
    <xf numFmtId="0" fontId="9" fillId="0" borderId="55" xfId="0" applyFont="1" applyFill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2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9" fillId="0" borderId="0" xfId="54">
      <alignment/>
      <protection/>
    </xf>
    <xf numFmtId="0" fontId="29" fillId="0" borderId="12" xfId="0" applyFont="1" applyBorder="1" applyAlignment="1">
      <alignment horizontal="left" vertical="center" indent="1"/>
    </xf>
    <xf numFmtId="0" fontId="29" fillId="0" borderId="36" xfId="0" applyFont="1" applyBorder="1" applyAlignment="1">
      <alignment horizontal="left" vertical="center" indent="1"/>
    </xf>
    <xf numFmtId="0" fontId="29" fillId="0" borderId="45" xfId="0" applyFont="1" applyBorder="1" applyAlignment="1">
      <alignment horizontal="left" vertical="center" inden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/>
    </xf>
    <xf numFmtId="0" fontId="56" fillId="0" borderId="36" xfId="0" applyFont="1" applyBorder="1" applyAlignment="1">
      <alignment horizontal="left" vertical="center" indent="1"/>
    </xf>
    <xf numFmtId="0" fontId="56" fillId="0" borderId="45" xfId="0" applyFont="1" applyBorder="1" applyAlignment="1">
      <alignment horizontal="left" vertical="center" indent="1"/>
    </xf>
    <xf numFmtId="0" fontId="29" fillId="0" borderId="69" xfId="0" applyFont="1" applyBorder="1" applyAlignment="1">
      <alignment horizontal="left" vertical="center" indent="1"/>
    </xf>
    <xf numFmtId="0" fontId="29" fillId="0" borderId="70" xfId="0" applyFont="1" applyBorder="1" applyAlignment="1">
      <alignment horizontal="left" vertical="center" indent="1"/>
    </xf>
    <xf numFmtId="0" fontId="29" fillId="0" borderId="13" xfId="0" applyFont="1" applyBorder="1" applyAlignment="1">
      <alignment horizontal="left" vertical="center" indent="1"/>
    </xf>
    <xf numFmtId="0" fontId="0" fillId="0" borderId="68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56" fillId="0" borderId="7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29" fillId="0" borderId="36" xfId="0" applyFont="1" applyBorder="1" applyAlignment="1">
      <alignment horizontal="left" indent="1"/>
    </xf>
    <xf numFmtId="0" fontId="29" fillId="0" borderId="45" xfId="0" applyFont="1" applyBorder="1" applyAlignment="1">
      <alignment horizontal="left" indent="1"/>
    </xf>
    <xf numFmtId="0" fontId="29" fillId="0" borderId="12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3" xfId="0" applyBorder="1" applyAlignment="1">
      <alignment horizontal="center"/>
    </xf>
    <xf numFmtId="49" fontId="29" fillId="0" borderId="12" xfId="0" applyNumberFormat="1" applyFont="1" applyBorder="1" applyAlignment="1">
      <alignment horizontal="left" vertical="center" indent="1"/>
    </xf>
    <xf numFmtId="0" fontId="0" fillId="0" borderId="76" xfId="0" applyBorder="1" applyAlignment="1">
      <alignment horizontal="center"/>
    </xf>
    <xf numFmtId="0" fontId="0" fillId="0" borderId="73" xfId="0" applyBorder="1" applyAlignment="1">
      <alignment horizontal="center"/>
    </xf>
    <xf numFmtId="0" fontId="16" fillId="0" borderId="36" xfId="0" applyFont="1" applyBorder="1" applyAlignment="1">
      <alignment horizontal="left" vertical="center" indent="1"/>
    </xf>
    <xf numFmtId="0" fontId="16" fillId="0" borderId="45" xfId="0" applyFont="1" applyBorder="1" applyAlignment="1">
      <alignment horizontal="left" vertical="center" indent="1"/>
    </xf>
    <xf numFmtId="14" fontId="21" fillId="0" borderId="0" xfId="0" applyNumberFormat="1" applyFont="1" applyAlignment="1" applyProtection="1">
      <alignment/>
      <protection locked="0"/>
    </xf>
    <xf numFmtId="0" fontId="62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9" fillId="24" borderId="53" xfId="0" applyFont="1" applyFill="1" applyBorder="1" applyAlignment="1" applyProtection="1">
      <alignment vertical="center"/>
      <protection locked="0"/>
    </xf>
    <xf numFmtId="0" fontId="9" fillId="24" borderId="55" xfId="0" applyFont="1" applyFill="1" applyBorder="1" applyAlignment="1" applyProtection="1">
      <alignment vertical="center"/>
      <protection locked="0"/>
    </xf>
    <xf numFmtId="0" fontId="10" fillId="24" borderId="19" xfId="0" applyFont="1" applyFill="1" applyBorder="1" applyAlignment="1" applyProtection="1">
      <alignment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29" fillId="0" borderId="72" xfId="0" applyFont="1" applyBorder="1" applyAlignment="1">
      <alignment horizontal="left" vertical="center" indent="1"/>
    </xf>
    <xf numFmtId="0" fontId="29" fillId="0" borderId="78" xfId="0" applyFont="1" applyBorder="1" applyAlignment="1">
      <alignment horizontal="left" vertical="center" indent="1"/>
    </xf>
    <xf numFmtId="0" fontId="73" fillId="0" borderId="0" xfId="54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7" fillId="0" borderId="78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71" fillId="0" borderId="36" xfId="0" applyFont="1" applyBorder="1" applyAlignment="1">
      <alignment horizontal="left" vertical="center" indent="1"/>
    </xf>
    <xf numFmtId="0" fontId="71" fillId="0" borderId="45" xfId="0" applyFont="1" applyBorder="1" applyAlignment="1">
      <alignment horizontal="left" vertical="center" indent="1"/>
    </xf>
    <xf numFmtId="0" fontId="71" fillId="0" borderId="45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70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70" fillId="0" borderId="81" xfId="0" applyFont="1" applyBorder="1" applyAlignment="1">
      <alignment vertical="center"/>
    </xf>
    <xf numFmtId="0" fontId="25" fillId="0" borderId="82" xfId="0" applyFont="1" applyBorder="1" applyAlignment="1">
      <alignment horizontal="center"/>
    </xf>
    <xf numFmtId="0" fontId="70" fillId="0" borderId="83" xfId="0" applyFont="1" applyBorder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70" fillId="0" borderId="85" xfId="0" applyFont="1" applyBorder="1" applyAlignment="1">
      <alignment vertical="center"/>
    </xf>
    <xf numFmtId="0" fontId="25" fillId="0" borderId="69" xfId="0" applyFont="1" applyBorder="1" applyAlignment="1">
      <alignment horizontal="center"/>
    </xf>
    <xf numFmtId="0" fontId="70" fillId="0" borderId="86" xfId="0" applyFont="1" applyBorder="1" applyAlignment="1">
      <alignment vertical="center"/>
    </xf>
    <xf numFmtId="0" fontId="56" fillId="0" borderId="7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74" fillId="0" borderId="0" xfId="54" applyFont="1" applyAlignment="1">
      <alignment horizontal="center" vertical="center"/>
      <protection/>
    </xf>
    <xf numFmtId="0" fontId="56" fillId="0" borderId="73" xfId="0" applyFont="1" applyBorder="1" applyAlignment="1">
      <alignment horizontal="center"/>
    </xf>
    <xf numFmtId="0" fontId="25" fillId="0" borderId="81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29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 vertical="center"/>
    </xf>
    <xf numFmtId="0" fontId="29" fillId="0" borderId="80" xfId="0" applyFont="1" applyBorder="1" applyAlignment="1">
      <alignment horizontal="center"/>
    </xf>
    <xf numFmtId="0" fontId="56" fillId="0" borderId="45" xfId="0" applyFont="1" applyBorder="1" applyAlignment="1">
      <alignment horizontal="center" vertical="center"/>
    </xf>
    <xf numFmtId="0" fontId="56" fillId="0" borderId="88" xfId="0" applyFont="1" applyBorder="1" applyAlignment="1">
      <alignment horizontal="center"/>
    </xf>
    <xf numFmtId="0" fontId="56" fillId="0" borderId="69" xfId="0" applyFont="1" applyBorder="1" applyAlignment="1">
      <alignment horizontal="left" vertical="center" indent="1"/>
    </xf>
    <xf numFmtId="0" fontId="29" fillId="0" borderId="45" xfId="0" applyFont="1" applyBorder="1" applyAlignment="1">
      <alignment horizontal="center"/>
    </xf>
    <xf numFmtId="0" fontId="56" fillId="0" borderId="89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87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9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91" xfId="0" applyFont="1" applyBorder="1" applyAlignment="1">
      <alignment horizontal="center" vertical="center"/>
    </xf>
    <xf numFmtId="0" fontId="72" fillId="0" borderId="0" xfId="54" applyFont="1" applyAlignment="1">
      <alignment horizontal="center" vertical="center"/>
      <protection/>
    </xf>
    <xf numFmtId="0" fontId="8" fillId="0" borderId="8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6" fillId="0" borderId="0" xfId="54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5" fillId="0" borderId="0" xfId="54" applyFont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44" fontId="28" fillId="0" borderId="0" xfId="61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6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61" xfId="0" applyFont="1" applyBorder="1" applyAlignment="1" applyProtection="1">
      <alignment horizontal="center"/>
      <protection locked="0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EM VR Startf. Jug.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42"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/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strike val="0"/>
        <color auto="1"/>
      </font>
    </dxf>
    <dxf>
      <font>
        <strike val="0"/>
        <color indexed="10"/>
      </font>
    </dxf>
    <dxf>
      <font>
        <strike val="0"/>
        <color indexed="17"/>
      </font>
    </dxf>
    <dxf>
      <font>
        <color indexed="57"/>
      </font>
    </dxf>
    <dxf>
      <font>
        <color indexed="10"/>
      </font>
    </dxf>
    <dxf>
      <font>
        <strike val="0"/>
        <color indexed="9"/>
      </font>
    </dxf>
    <dxf>
      <font>
        <strike val="0"/>
        <color indexed="9"/>
      </font>
    </dxf>
    <dxf>
      <font>
        <color auto="1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strike val="0"/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57"/>
      </font>
    </dxf>
    <dxf>
      <font>
        <strike val="0"/>
        <color indexed="9"/>
      </font>
    </dxf>
    <dxf>
      <font>
        <strike val="0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auto="1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9"/>
      </font>
    </dxf>
    <dxf>
      <font>
        <color auto="1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strike val="0"/>
        <color indexed="9"/>
      </font>
    </dxf>
    <dxf>
      <font>
        <strike val="0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auto="1"/>
      </font>
    </dxf>
    <dxf>
      <font>
        <strike val="0"/>
        <color indexed="10"/>
      </font>
    </dxf>
    <dxf>
      <font>
        <strike val="0"/>
        <color indexed="17"/>
      </font>
    </dxf>
    <dxf>
      <font>
        <strike val="0"/>
        <color indexed="9"/>
      </font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28575</xdr:colOff>
      <xdr:row>0</xdr:row>
      <xdr:rowOff>0</xdr:rowOff>
    </xdr:to>
    <xdr:pic>
      <xdr:nvPicPr>
        <xdr:cNvPr id="1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2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57150</xdr:rowOff>
    </xdr:from>
    <xdr:to>
      <xdr:col>1</xdr:col>
      <xdr:colOff>304800</xdr:colOff>
      <xdr:row>5</xdr:row>
      <xdr:rowOff>95250</xdr:rowOff>
    </xdr:to>
    <xdr:pic>
      <xdr:nvPicPr>
        <xdr:cNvPr id="3" name="Picture 1" descr="Symbol OK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15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57150</xdr:rowOff>
    </xdr:from>
    <xdr:to>
      <xdr:col>10</xdr:col>
      <xdr:colOff>123825</xdr:colOff>
      <xdr:row>5</xdr:row>
      <xdr:rowOff>142875</xdr:rowOff>
    </xdr:to>
    <xdr:pic>
      <xdr:nvPicPr>
        <xdr:cNvPr id="4" name="Picture 3" descr="Stadtwappen Bautz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2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57150</xdr:rowOff>
    </xdr:from>
    <xdr:to>
      <xdr:col>1</xdr:col>
      <xdr:colOff>304800</xdr:colOff>
      <xdr:row>5</xdr:row>
      <xdr:rowOff>95250</xdr:rowOff>
    </xdr:to>
    <xdr:pic>
      <xdr:nvPicPr>
        <xdr:cNvPr id="3" name="Picture 1" descr="Symbol OK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715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57150</xdr:rowOff>
    </xdr:from>
    <xdr:to>
      <xdr:col>10</xdr:col>
      <xdr:colOff>238125</xdr:colOff>
      <xdr:row>5</xdr:row>
      <xdr:rowOff>142875</xdr:rowOff>
    </xdr:to>
    <xdr:pic>
      <xdr:nvPicPr>
        <xdr:cNvPr id="4" name="Picture 3" descr="Stadtwappen Bautz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571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1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2" name="Picture 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95250</xdr:rowOff>
    </xdr:from>
    <xdr:to>
      <xdr:col>1</xdr:col>
      <xdr:colOff>390525</xdr:colOff>
      <xdr:row>6</xdr:row>
      <xdr:rowOff>114300</xdr:rowOff>
    </xdr:to>
    <xdr:pic>
      <xdr:nvPicPr>
        <xdr:cNvPr id="3" name="Picture 1" descr="Symbol OK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525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95250</xdr:rowOff>
    </xdr:from>
    <xdr:to>
      <xdr:col>10</xdr:col>
      <xdr:colOff>609600</xdr:colOff>
      <xdr:row>6</xdr:row>
      <xdr:rowOff>161925</xdr:rowOff>
    </xdr:to>
    <xdr:pic>
      <xdr:nvPicPr>
        <xdr:cNvPr id="4" name="Picture 3" descr="Stadtwappen Bautz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952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pic>
      <xdr:nvPicPr>
        <xdr:cNvPr id="3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190500</xdr:colOff>
      <xdr:row>5</xdr:row>
      <xdr:rowOff>76200</xdr:rowOff>
    </xdr:to>
    <xdr:pic>
      <xdr:nvPicPr>
        <xdr:cNvPr id="5" name="Picture 1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190500</xdr:colOff>
      <xdr:row>5</xdr:row>
      <xdr:rowOff>95250</xdr:rowOff>
    </xdr:to>
    <xdr:pic>
      <xdr:nvPicPr>
        <xdr:cNvPr id="6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0</xdr:row>
      <xdr:rowOff>95250</xdr:rowOff>
    </xdr:from>
    <xdr:to>
      <xdr:col>10</xdr:col>
      <xdr:colOff>123825</xdr:colOff>
      <xdr:row>5</xdr:row>
      <xdr:rowOff>209550</xdr:rowOff>
    </xdr:to>
    <xdr:pic>
      <xdr:nvPicPr>
        <xdr:cNvPr id="7" name="Picture 3" descr="Stadtwappen Bautz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952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N7" sqref="M6:N7"/>
    </sheetView>
  </sheetViews>
  <sheetFormatPr defaultColWidth="11.421875" defaultRowHeight="12.75"/>
  <cols>
    <col min="1" max="2" width="11.421875" style="286" customWidth="1"/>
    <col min="3" max="3" width="14.8515625" style="286" customWidth="1"/>
    <col min="4" max="4" width="28.28125" style="286" customWidth="1"/>
    <col min="5" max="7" width="11.421875" style="286" customWidth="1"/>
    <col min="8" max="8" width="8.00390625" style="286" customWidth="1"/>
    <col min="9" max="10" width="11.421875" style="286" customWidth="1"/>
    <col min="11" max="11" width="8.7109375" style="286" customWidth="1"/>
    <col min="12" max="16384" width="11.421875" style="286" customWidth="1"/>
  </cols>
  <sheetData>
    <row r="1" spans="1:11" ht="15">
      <c r="A1"/>
      <c r="B1"/>
      <c r="C1"/>
      <c r="D1"/>
      <c r="E1"/>
      <c r="F1"/>
      <c r="G1"/>
      <c r="H1"/>
      <c r="I1"/>
      <c r="J1"/>
      <c r="K1"/>
    </row>
    <row r="2" spans="1:11" ht="15">
      <c r="A2"/>
      <c r="B2" s="376" t="s">
        <v>606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5">
      <c r="A3"/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">
      <c r="A4"/>
      <c r="B4" s="377" t="s">
        <v>607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1:11" ht="15">
      <c r="A5"/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1" ht="24" thickBot="1">
      <c r="A6"/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26.25" thickBot="1">
      <c r="A7" s="290" t="s">
        <v>591</v>
      </c>
      <c r="B7" s="291" t="s">
        <v>4</v>
      </c>
      <c r="C7" s="291" t="s">
        <v>482</v>
      </c>
      <c r="D7" s="291" t="s">
        <v>5</v>
      </c>
      <c r="E7" s="291" t="s">
        <v>600</v>
      </c>
      <c r="F7" s="291" t="s">
        <v>7</v>
      </c>
      <c r="G7" s="298" t="s">
        <v>588</v>
      </c>
      <c r="H7" s="298" t="s">
        <v>589</v>
      </c>
      <c r="I7" s="298" t="s">
        <v>13</v>
      </c>
      <c r="J7" s="324" t="s">
        <v>601</v>
      </c>
      <c r="K7" s="299" t="s">
        <v>14</v>
      </c>
    </row>
    <row r="8" spans="1:11" ht="15">
      <c r="A8" s="378" t="s">
        <v>602</v>
      </c>
      <c r="B8" s="379"/>
      <c r="C8" s="379"/>
      <c r="D8" s="379"/>
      <c r="E8" s="379"/>
      <c r="F8" s="379"/>
      <c r="G8" s="379"/>
      <c r="H8" s="379"/>
      <c r="I8" s="379"/>
      <c r="J8" s="379"/>
      <c r="K8" s="380"/>
    </row>
    <row r="9" spans="1:11" ht="15.75" thickBot="1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3"/>
    </row>
    <row r="10" spans="1:11" ht="15.75">
      <c r="A10" s="308">
        <v>12</v>
      </c>
      <c r="B10" s="325" t="s">
        <v>512</v>
      </c>
      <c r="C10" s="326" t="s">
        <v>513</v>
      </c>
      <c r="D10" s="329" t="s">
        <v>483</v>
      </c>
      <c r="E10" s="300">
        <v>490</v>
      </c>
      <c r="F10" s="330">
        <v>292</v>
      </c>
      <c r="G10" s="309">
        <v>134</v>
      </c>
      <c r="H10" s="309">
        <v>6</v>
      </c>
      <c r="I10" s="331">
        <f aca="true" t="shared" si="0" ref="I10:I21">F10+G10</f>
        <v>426</v>
      </c>
      <c r="J10" s="331">
        <f aca="true" t="shared" si="1" ref="J10:J21">E10+I10</f>
        <v>916</v>
      </c>
      <c r="K10" s="332">
        <v>1</v>
      </c>
    </row>
    <row r="11" spans="1:11" ht="15.75">
      <c r="A11" s="310">
        <v>11</v>
      </c>
      <c r="B11" s="288" t="s">
        <v>484</v>
      </c>
      <c r="C11" s="289" t="s">
        <v>485</v>
      </c>
      <c r="D11" s="333" t="s">
        <v>486</v>
      </c>
      <c r="E11" s="334">
        <v>462</v>
      </c>
      <c r="F11" s="335">
        <v>277</v>
      </c>
      <c r="G11" s="311">
        <v>135</v>
      </c>
      <c r="H11" s="311">
        <v>4</v>
      </c>
      <c r="I11" s="336">
        <f t="shared" si="0"/>
        <v>412</v>
      </c>
      <c r="J11" s="336">
        <f t="shared" si="1"/>
        <v>874</v>
      </c>
      <c r="K11" s="337">
        <v>2</v>
      </c>
    </row>
    <row r="12" spans="1:11" ht="15.75">
      <c r="A12" s="310">
        <v>9</v>
      </c>
      <c r="B12" s="288" t="s">
        <v>493</v>
      </c>
      <c r="C12" s="289" t="s">
        <v>494</v>
      </c>
      <c r="D12" s="292" t="s">
        <v>15</v>
      </c>
      <c r="E12" s="334">
        <v>427</v>
      </c>
      <c r="F12" s="335">
        <v>285</v>
      </c>
      <c r="G12" s="311">
        <v>140</v>
      </c>
      <c r="H12" s="311">
        <v>8</v>
      </c>
      <c r="I12" s="336">
        <f t="shared" si="0"/>
        <v>425</v>
      </c>
      <c r="J12" s="336">
        <f t="shared" si="1"/>
        <v>852</v>
      </c>
      <c r="K12" s="337">
        <v>3</v>
      </c>
    </row>
    <row r="13" spans="1:11" ht="15.75">
      <c r="A13" s="310">
        <v>10</v>
      </c>
      <c r="B13" s="338" t="s">
        <v>506</v>
      </c>
      <c r="C13" s="339" t="s">
        <v>603</v>
      </c>
      <c r="D13" s="340" t="s">
        <v>340</v>
      </c>
      <c r="E13" s="334">
        <v>448</v>
      </c>
      <c r="F13" s="335">
        <v>284</v>
      </c>
      <c r="G13" s="311">
        <v>112</v>
      </c>
      <c r="H13" s="311">
        <v>4</v>
      </c>
      <c r="I13" s="336">
        <f t="shared" si="0"/>
        <v>396</v>
      </c>
      <c r="J13" s="336">
        <f t="shared" si="1"/>
        <v>844</v>
      </c>
      <c r="K13" s="341">
        <v>4</v>
      </c>
    </row>
    <row r="14" spans="1:11" ht="15.75">
      <c r="A14" s="310">
        <v>8</v>
      </c>
      <c r="B14" s="315" t="s">
        <v>509</v>
      </c>
      <c r="C14" s="316" t="s">
        <v>488</v>
      </c>
      <c r="D14" s="342" t="s">
        <v>340</v>
      </c>
      <c r="E14" s="334">
        <v>425</v>
      </c>
      <c r="F14" s="335">
        <v>287</v>
      </c>
      <c r="G14" s="311">
        <v>129</v>
      </c>
      <c r="H14" s="311">
        <v>7</v>
      </c>
      <c r="I14" s="336">
        <f t="shared" si="0"/>
        <v>416</v>
      </c>
      <c r="J14" s="336">
        <f t="shared" si="1"/>
        <v>841</v>
      </c>
      <c r="K14" s="341">
        <v>5</v>
      </c>
    </row>
    <row r="15" spans="1:11" ht="15.75">
      <c r="A15" s="310">
        <v>6</v>
      </c>
      <c r="B15" s="288" t="s">
        <v>487</v>
      </c>
      <c r="C15" s="289" t="s">
        <v>488</v>
      </c>
      <c r="D15" s="292" t="s">
        <v>15</v>
      </c>
      <c r="E15" s="334">
        <v>411</v>
      </c>
      <c r="F15" s="335">
        <v>291</v>
      </c>
      <c r="G15" s="311">
        <v>134</v>
      </c>
      <c r="H15" s="311">
        <v>3</v>
      </c>
      <c r="I15" s="336">
        <f t="shared" si="0"/>
        <v>425</v>
      </c>
      <c r="J15" s="336">
        <f t="shared" si="1"/>
        <v>836</v>
      </c>
      <c r="K15" s="341">
        <v>6</v>
      </c>
    </row>
    <row r="16" spans="1:11" ht="15.75">
      <c r="A16" s="310">
        <v>4</v>
      </c>
      <c r="B16" s="288" t="s">
        <v>510</v>
      </c>
      <c r="C16" s="289" t="s">
        <v>511</v>
      </c>
      <c r="D16" s="292" t="s">
        <v>416</v>
      </c>
      <c r="E16" s="334">
        <v>411</v>
      </c>
      <c r="F16" s="335">
        <v>283</v>
      </c>
      <c r="G16" s="311">
        <v>135</v>
      </c>
      <c r="H16" s="311">
        <v>3</v>
      </c>
      <c r="I16" s="336">
        <f t="shared" si="0"/>
        <v>418</v>
      </c>
      <c r="J16" s="336">
        <f t="shared" si="1"/>
        <v>829</v>
      </c>
      <c r="K16" s="341">
        <v>7</v>
      </c>
    </row>
    <row r="17" spans="1:11" ht="15.75">
      <c r="A17" s="310">
        <v>3</v>
      </c>
      <c r="B17" s="288" t="s">
        <v>498</v>
      </c>
      <c r="C17" s="289" t="s">
        <v>499</v>
      </c>
      <c r="D17" s="292" t="s">
        <v>16</v>
      </c>
      <c r="E17" s="334">
        <v>409</v>
      </c>
      <c r="F17" s="335">
        <v>256</v>
      </c>
      <c r="G17" s="311">
        <v>155</v>
      </c>
      <c r="H17" s="311">
        <v>5</v>
      </c>
      <c r="I17" s="336">
        <f t="shared" si="0"/>
        <v>411</v>
      </c>
      <c r="J17" s="336">
        <f t="shared" si="1"/>
        <v>820</v>
      </c>
      <c r="K17" s="341">
        <v>8</v>
      </c>
    </row>
    <row r="18" spans="1:11" ht="15.75">
      <c r="A18" s="310">
        <v>2</v>
      </c>
      <c r="B18" s="315" t="s">
        <v>495</v>
      </c>
      <c r="C18" s="316" t="s">
        <v>496</v>
      </c>
      <c r="D18" s="342" t="s">
        <v>18</v>
      </c>
      <c r="E18" s="334">
        <v>395</v>
      </c>
      <c r="F18" s="335">
        <v>274</v>
      </c>
      <c r="G18" s="311">
        <v>139</v>
      </c>
      <c r="H18" s="311">
        <v>5</v>
      </c>
      <c r="I18" s="336">
        <f t="shared" si="0"/>
        <v>413</v>
      </c>
      <c r="J18" s="336">
        <f t="shared" si="1"/>
        <v>808</v>
      </c>
      <c r="K18" s="341">
        <v>9</v>
      </c>
    </row>
    <row r="19" spans="1:11" ht="15.75">
      <c r="A19" s="310">
        <v>7</v>
      </c>
      <c r="B19" s="293" t="s">
        <v>491</v>
      </c>
      <c r="C19" s="289" t="s">
        <v>492</v>
      </c>
      <c r="D19" s="292" t="s">
        <v>293</v>
      </c>
      <c r="E19" s="334">
        <v>423</v>
      </c>
      <c r="F19" s="335">
        <v>268</v>
      </c>
      <c r="G19" s="311">
        <v>115</v>
      </c>
      <c r="H19" s="311">
        <v>6</v>
      </c>
      <c r="I19" s="336">
        <f t="shared" si="0"/>
        <v>383</v>
      </c>
      <c r="J19" s="336">
        <f t="shared" si="1"/>
        <v>806</v>
      </c>
      <c r="K19" s="341">
        <v>10</v>
      </c>
    </row>
    <row r="20" spans="1:11" ht="15.75">
      <c r="A20" s="310">
        <v>1</v>
      </c>
      <c r="B20" s="288" t="s">
        <v>507</v>
      </c>
      <c r="C20" s="289" t="s">
        <v>508</v>
      </c>
      <c r="D20" s="292" t="s">
        <v>266</v>
      </c>
      <c r="E20" s="334">
        <v>386</v>
      </c>
      <c r="F20" s="343">
        <v>279</v>
      </c>
      <c r="G20" s="311">
        <v>135</v>
      </c>
      <c r="H20" s="311">
        <v>4</v>
      </c>
      <c r="I20" s="336">
        <f t="shared" si="0"/>
        <v>414</v>
      </c>
      <c r="J20" s="336">
        <f t="shared" si="1"/>
        <v>800</v>
      </c>
      <c r="K20" s="341">
        <v>11</v>
      </c>
    </row>
    <row r="21" spans="1:11" ht="16.5" thickBot="1">
      <c r="A21" s="310">
        <v>5</v>
      </c>
      <c r="B21" s="295" t="s">
        <v>503</v>
      </c>
      <c r="C21" s="296" t="s">
        <v>504</v>
      </c>
      <c r="D21" s="344" t="s">
        <v>505</v>
      </c>
      <c r="E21" s="334">
        <v>411</v>
      </c>
      <c r="F21" s="345">
        <v>256</v>
      </c>
      <c r="G21" s="314">
        <v>133</v>
      </c>
      <c r="H21" s="314">
        <v>8</v>
      </c>
      <c r="I21" s="346">
        <f t="shared" si="0"/>
        <v>389</v>
      </c>
      <c r="J21" s="346">
        <f t="shared" si="1"/>
        <v>800</v>
      </c>
      <c r="K21" s="341">
        <v>12</v>
      </c>
    </row>
    <row r="22" spans="1:11" ht="20.25">
      <c r="A22" s="363"/>
      <c r="B22" s="362"/>
      <c r="C22" s="362"/>
      <c r="D22" s="362"/>
      <c r="E22" s="362"/>
      <c r="F22" s="362"/>
      <c r="G22" s="348" t="s">
        <v>592</v>
      </c>
      <c r="I22" s="347">
        <f>SUM(I10:I21)</f>
        <v>4928</v>
      </c>
      <c r="J22" s="349"/>
      <c r="K22" s="350"/>
    </row>
    <row r="23" spans="1:11" ht="21" thickBot="1">
      <c r="A23" s="364"/>
      <c r="B23" s="365"/>
      <c r="C23" s="365"/>
      <c r="D23" s="365"/>
      <c r="E23" s="365"/>
      <c r="F23" s="365"/>
      <c r="G23" s="365"/>
      <c r="H23" s="353"/>
      <c r="I23" s="353"/>
      <c r="J23" s="354">
        <f>E23+I23</f>
        <v>0</v>
      </c>
      <c r="K23" s="355"/>
    </row>
    <row r="24" spans="1:11" ht="15">
      <c r="A24" s="384" t="s">
        <v>514</v>
      </c>
      <c r="B24" s="327" t="s">
        <v>596</v>
      </c>
      <c r="C24" s="327"/>
      <c r="D24" s="327"/>
      <c r="E24" s="327"/>
      <c r="F24" s="327"/>
      <c r="G24" s="327"/>
      <c r="H24" s="327"/>
      <c r="I24" s="327"/>
      <c r="J24" s="327"/>
      <c r="K24" s="327"/>
    </row>
    <row r="25" spans="1:11" ht="15">
      <c r="A25" s="359"/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  <row r="26" spans="1:11" ht="15">
      <c r="A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</row>
    <row r="27" spans="1:11" ht="15">
      <c r="A27" s="328" t="s">
        <v>605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</row>
    <row r="28" spans="1:11" ht="15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</row>
  </sheetData>
  <mergeCells count="6">
    <mergeCell ref="A27:K28"/>
    <mergeCell ref="B2:K3"/>
    <mergeCell ref="B4:K5"/>
    <mergeCell ref="A8:K9"/>
    <mergeCell ref="A24:A25"/>
    <mergeCell ref="B24:K26"/>
  </mergeCells>
  <conditionalFormatting sqref="I10:I21 J23">
    <cfRule type="cellIs" priority="1" dxfId="22" operator="equal" stopIfTrue="1">
      <formula>0</formula>
    </cfRule>
    <cfRule type="cellIs" priority="2" dxfId="1" operator="between" stopIfTrue="1">
      <formula>400</formula>
      <formula>439</formula>
    </cfRule>
    <cfRule type="cellIs" priority="3" dxfId="268" operator="greaterThanOrEqual" stopIfTrue="1">
      <formula>440</formula>
    </cfRule>
  </conditionalFormatting>
  <conditionalFormatting sqref="F10">
    <cfRule type="cellIs" priority="4" dxfId="0" operator="greaterThanOrEqual" stopIfTrue="1">
      <formula>430</formula>
    </cfRule>
    <cfRule type="cellIs" priority="5" dxfId="1" operator="between" stopIfTrue="1">
      <formula>400</formula>
      <formula>429</formula>
    </cfRule>
    <cfRule type="cellIs" priority="6" dxfId="2" operator="between" stopIfTrue="1">
      <formula>1</formula>
      <formula>399</formula>
    </cfRule>
  </conditionalFormatting>
  <conditionalFormatting sqref="J10:J21">
    <cfRule type="cellIs" priority="7" dxfId="22" operator="equal" stopIfTrue="1">
      <formula>0</formula>
    </cfRule>
    <cfRule type="cellIs" priority="8" dxfId="1" operator="between" stopIfTrue="1">
      <formula>800</formula>
      <formula>839</formula>
    </cfRule>
    <cfRule type="cellIs" priority="9" dxfId="268" operator="greaterThanOrEqual" stopIfTrue="1">
      <formula>840</formula>
    </cfRule>
  </conditionalFormatting>
  <printOptions/>
  <pageMargins left="0.34" right="0.3" top="0.51" bottom="0.54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3.421875" style="6" customWidth="1"/>
    <col min="2" max="2" width="24.421875" style="5" customWidth="1"/>
    <col min="3" max="3" width="20.281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164</v>
      </c>
      <c r="D3" s="9" t="s">
        <v>168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26</v>
      </c>
      <c r="B5" s="11"/>
      <c r="C5" s="12"/>
      <c r="D5" s="13" t="s">
        <v>21</v>
      </c>
      <c r="E5" s="14"/>
      <c r="F5" s="14"/>
      <c r="G5" s="14"/>
      <c r="H5" s="14"/>
      <c r="I5" s="15"/>
      <c r="J5" s="16"/>
      <c r="K5" s="13" t="s">
        <v>167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116</v>
      </c>
      <c r="B7" s="322" t="s">
        <v>420</v>
      </c>
      <c r="C7" s="278" t="s">
        <v>419</v>
      </c>
      <c r="D7" s="168"/>
      <c r="E7" s="33">
        <v>301</v>
      </c>
      <c r="F7" s="33">
        <v>151</v>
      </c>
      <c r="G7" s="43">
        <f aca="true" t="shared" si="0" ref="G7:G12">IF(SUM(E7,F7)&gt;0,SUM(E7,F7),"")</f>
        <v>452</v>
      </c>
      <c r="H7" s="35">
        <v>1</v>
      </c>
      <c r="I7" s="190">
        <f aca="true" t="shared" si="1" ref="I7:I13">IF(W7&gt;0,W7,"")</f>
        <v>2</v>
      </c>
      <c r="J7" s="44"/>
      <c r="K7" s="32">
        <v>252</v>
      </c>
      <c r="L7" s="33">
        <v>140</v>
      </c>
      <c r="M7" s="43">
        <f aca="true" t="shared" si="2" ref="M7:M12">IF(SUM(K7,L7)&gt;0,SUM(K7,L7),"")</f>
        <v>392</v>
      </c>
      <c r="N7" s="35">
        <v>1</v>
      </c>
      <c r="O7" s="45"/>
      <c r="P7" s="64">
        <f aca="true" t="shared" si="3" ref="P7:S13">IF(AND(ISNUMBER(E7),ISNUMBER(K7)),SUM(E7,K7),"")</f>
        <v>553</v>
      </c>
      <c r="Q7" s="65">
        <f t="shared" si="3"/>
        <v>291</v>
      </c>
      <c r="R7" s="66">
        <f t="shared" si="3"/>
        <v>844</v>
      </c>
      <c r="S7" s="38">
        <f t="shared" si="3"/>
        <v>2</v>
      </c>
      <c r="T7" s="67">
        <f aca="true" t="shared" si="4" ref="T7:T13">IF(Y7&gt;0,Y7,"")</f>
        <v>1</v>
      </c>
      <c r="U7" s="70"/>
      <c r="V7" s="89">
        <f aca="true" t="shared" si="5" ref="V7:V28">IF(SUM(G7)&gt;0,100000*G7+1000*F7-H7,"")</f>
        <v>45350999</v>
      </c>
      <c r="W7" s="89">
        <f aca="true" t="shared" si="6" ref="W7:W28">IF(SUM(G7)&gt;0,RANK(V7,$V$7:$V$28,0),"")</f>
        <v>2</v>
      </c>
      <c r="X7" s="89">
        <f aca="true" t="shared" si="7" ref="X7:X28">IF(AND(SUM(Q7)&gt;0,ISNUMBER(S7)),100000*R7+1000*Q7-S7,"")</f>
        <v>84690998</v>
      </c>
      <c r="Y7" s="89">
        <f aca="true" t="shared" si="8" ref="Y7:Y28">IF(AND(SUM(Q7)&gt;0,ISNUMBER(S7)),RANK(X7,$X$7:$X$28,0),"")</f>
        <v>1</v>
      </c>
    </row>
    <row r="8" spans="1:25" ht="18.75" customHeight="1">
      <c r="A8" s="40">
        <v>115</v>
      </c>
      <c r="B8" s="41" t="s">
        <v>197</v>
      </c>
      <c r="C8" s="47" t="s">
        <v>193</v>
      </c>
      <c r="D8" s="169">
        <v>0.65625</v>
      </c>
      <c r="E8" s="33">
        <v>305</v>
      </c>
      <c r="F8" s="33">
        <v>148</v>
      </c>
      <c r="G8" s="43">
        <f t="shared" si="0"/>
        <v>453</v>
      </c>
      <c r="H8" s="35">
        <v>5</v>
      </c>
      <c r="I8" s="185">
        <f t="shared" si="1"/>
        <v>1</v>
      </c>
      <c r="J8" s="44"/>
      <c r="K8" s="32">
        <v>274</v>
      </c>
      <c r="L8" s="33">
        <v>105</v>
      </c>
      <c r="M8" s="43">
        <f t="shared" si="2"/>
        <v>379</v>
      </c>
      <c r="N8" s="35">
        <v>8</v>
      </c>
      <c r="O8" s="45"/>
      <c r="P8" s="68">
        <f t="shared" si="3"/>
        <v>579</v>
      </c>
      <c r="Q8" s="69">
        <f t="shared" si="3"/>
        <v>253</v>
      </c>
      <c r="R8" s="66">
        <f t="shared" si="3"/>
        <v>832</v>
      </c>
      <c r="S8" s="38">
        <f t="shared" si="3"/>
        <v>13</v>
      </c>
      <c r="T8" s="67">
        <f t="shared" si="4"/>
        <v>2</v>
      </c>
      <c r="V8" s="89">
        <f t="shared" si="5"/>
        <v>45447995</v>
      </c>
      <c r="W8" s="89">
        <f t="shared" si="6"/>
        <v>1</v>
      </c>
      <c r="X8" s="89">
        <f t="shared" si="7"/>
        <v>83452987</v>
      </c>
      <c r="Y8" s="89">
        <f t="shared" si="8"/>
        <v>2</v>
      </c>
    </row>
    <row r="9" spans="1:25" ht="18.75" customHeight="1">
      <c r="A9" s="46">
        <v>117</v>
      </c>
      <c r="B9" s="41" t="s">
        <v>381</v>
      </c>
      <c r="C9" s="42" t="s">
        <v>336</v>
      </c>
      <c r="D9" s="169">
        <v>0.40625</v>
      </c>
      <c r="E9" s="33">
        <v>299</v>
      </c>
      <c r="F9" s="33">
        <v>152</v>
      </c>
      <c r="G9" s="43">
        <f t="shared" si="0"/>
        <v>451</v>
      </c>
      <c r="H9" s="35">
        <v>2</v>
      </c>
      <c r="I9" s="190">
        <f t="shared" si="1"/>
        <v>3</v>
      </c>
      <c r="J9" s="44"/>
      <c r="K9" s="216">
        <v>277</v>
      </c>
      <c r="L9" s="219">
        <v>89</v>
      </c>
      <c r="M9" s="221">
        <f t="shared" si="2"/>
        <v>366</v>
      </c>
      <c r="N9" s="35">
        <v>18</v>
      </c>
      <c r="O9" s="44"/>
      <c r="P9" s="68">
        <f t="shared" si="3"/>
        <v>576</v>
      </c>
      <c r="Q9" s="69">
        <f t="shared" si="3"/>
        <v>241</v>
      </c>
      <c r="R9" s="66">
        <f t="shared" si="3"/>
        <v>817</v>
      </c>
      <c r="S9" s="38">
        <f t="shared" si="3"/>
        <v>20</v>
      </c>
      <c r="T9" s="67">
        <f t="shared" si="4"/>
        <v>3</v>
      </c>
      <c r="V9" s="89">
        <f t="shared" si="5"/>
        <v>45251998</v>
      </c>
      <c r="W9" s="89">
        <f t="shared" si="6"/>
        <v>3</v>
      </c>
      <c r="X9" s="89">
        <f t="shared" si="7"/>
        <v>81940980</v>
      </c>
      <c r="Y9" s="89">
        <f t="shared" si="8"/>
        <v>3</v>
      </c>
    </row>
    <row r="10" spans="1:25" ht="18.75" customHeight="1">
      <c r="A10" s="40">
        <v>120</v>
      </c>
      <c r="B10" s="41" t="s">
        <v>275</v>
      </c>
      <c r="C10" s="47" t="s">
        <v>257</v>
      </c>
      <c r="D10" s="169">
        <v>0.46875</v>
      </c>
      <c r="E10" s="33">
        <v>290</v>
      </c>
      <c r="F10" s="33">
        <v>124</v>
      </c>
      <c r="G10" s="43">
        <f t="shared" si="0"/>
        <v>414</v>
      </c>
      <c r="H10" s="35">
        <v>7</v>
      </c>
      <c r="I10" s="185">
        <f t="shared" si="1"/>
        <v>6</v>
      </c>
      <c r="J10" s="44"/>
      <c r="K10" s="32">
        <v>252</v>
      </c>
      <c r="L10" s="33">
        <v>133</v>
      </c>
      <c r="M10" s="43">
        <f t="shared" si="2"/>
        <v>385</v>
      </c>
      <c r="N10" s="35">
        <v>7</v>
      </c>
      <c r="O10" s="45"/>
      <c r="P10" s="68">
        <f t="shared" si="3"/>
        <v>542</v>
      </c>
      <c r="Q10" s="69">
        <f t="shared" si="3"/>
        <v>257</v>
      </c>
      <c r="R10" s="66">
        <f t="shared" si="3"/>
        <v>799</v>
      </c>
      <c r="S10" s="38">
        <f t="shared" si="3"/>
        <v>14</v>
      </c>
      <c r="T10" s="67">
        <f t="shared" si="4"/>
        <v>4</v>
      </c>
      <c r="V10" s="89">
        <f t="shared" si="5"/>
        <v>41523993</v>
      </c>
      <c r="W10" s="89">
        <f t="shared" si="6"/>
        <v>6</v>
      </c>
      <c r="X10" s="89">
        <f t="shared" si="7"/>
        <v>80156986</v>
      </c>
      <c r="Y10" s="89">
        <f t="shared" si="8"/>
        <v>4</v>
      </c>
    </row>
    <row r="11" spans="1:25" ht="18.75" customHeight="1">
      <c r="A11" s="46">
        <v>118</v>
      </c>
      <c r="B11" s="41" t="s">
        <v>306</v>
      </c>
      <c r="C11" s="47" t="s">
        <v>288</v>
      </c>
      <c r="D11" s="169">
        <v>0.59375</v>
      </c>
      <c r="E11" s="33">
        <v>287</v>
      </c>
      <c r="F11" s="33">
        <v>140</v>
      </c>
      <c r="G11" s="43">
        <f t="shared" si="0"/>
        <v>427</v>
      </c>
      <c r="H11" s="35">
        <v>6</v>
      </c>
      <c r="I11" s="185">
        <f t="shared" si="1"/>
        <v>4</v>
      </c>
      <c r="J11" s="44"/>
      <c r="K11" s="216">
        <v>266</v>
      </c>
      <c r="L11" s="33">
        <v>105</v>
      </c>
      <c r="M11" s="221">
        <f t="shared" si="2"/>
        <v>371</v>
      </c>
      <c r="N11" s="35">
        <v>11</v>
      </c>
      <c r="O11" s="45"/>
      <c r="P11" s="68">
        <f t="shared" si="3"/>
        <v>553</v>
      </c>
      <c r="Q11" s="69">
        <f t="shared" si="3"/>
        <v>245</v>
      </c>
      <c r="R11" s="66">
        <f t="shared" si="3"/>
        <v>798</v>
      </c>
      <c r="S11" s="38">
        <f t="shared" si="3"/>
        <v>17</v>
      </c>
      <c r="T11" s="67">
        <f t="shared" si="4"/>
        <v>5</v>
      </c>
      <c r="V11" s="89">
        <f t="shared" si="5"/>
        <v>42839994</v>
      </c>
      <c r="W11" s="89">
        <f t="shared" si="6"/>
        <v>4</v>
      </c>
      <c r="X11" s="89">
        <f t="shared" si="7"/>
        <v>80044983</v>
      </c>
      <c r="Y11" s="89">
        <f t="shared" si="8"/>
        <v>5</v>
      </c>
    </row>
    <row r="12" spans="1:25" ht="18.75" customHeight="1">
      <c r="A12" s="40">
        <v>119</v>
      </c>
      <c r="B12" s="41" t="s">
        <v>198</v>
      </c>
      <c r="C12" s="50" t="s">
        <v>190</v>
      </c>
      <c r="D12" s="169"/>
      <c r="E12" s="33">
        <v>289</v>
      </c>
      <c r="F12" s="33">
        <v>132</v>
      </c>
      <c r="G12" s="43">
        <f t="shared" si="0"/>
        <v>421</v>
      </c>
      <c r="H12" s="35">
        <v>5</v>
      </c>
      <c r="I12" s="185">
        <f t="shared" si="1"/>
        <v>5</v>
      </c>
      <c r="J12" s="44"/>
      <c r="K12" s="32">
        <v>255</v>
      </c>
      <c r="L12" s="33">
        <v>109</v>
      </c>
      <c r="M12" s="221">
        <f t="shared" si="2"/>
        <v>364</v>
      </c>
      <c r="N12" s="35">
        <v>10</v>
      </c>
      <c r="O12" s="45"/>
      <c r="P12" s="68">
        <f t="shared" si="3"/>
        <v>544</v>
      </c>
      <c r="Q12" s="69">
        <f t="shared" si="3"/>
        <v>241</v>
      </c>
      <c r="R12" s="66">
        <f t="shared" si="3"/>
        <v>785</v>
      </c>
      <c r="S12" s="38">
        <f t="shared" si="3"/>
        <v>15</v>
      </c>
      <c r="T12" s="67">
        <f t="shared" si="4"/>
        <v>6</v>
      </c>
      <c r="U12" s="8"/>
      <c r="V12" s="88">
        <f t="shared" si="5"/>
        <v>42231995</v>
      </c>
      <c r="W12" s="88">
        <f t="shared" si="6"/>
        <v>5</v>
      </c>
      <c r="X12" s="88">
        <f t="shared" si="7"/>
        <v>78740985</v>
      </c>
      <c r="Y12" s="88">
        <f t="shared" si="8"/>
        <v>6</v>
      </c>
    </row>
    <row r="13" spans="1:25" ht="18.75" customHeight="1">
      <c r="A13" s="46">
        <v>121</v>
      </c>
      <c r="B13" s="41" t="s">
        <v>310</v>
      </c>
      <c r="C13" s="50" t="s">
        <v>309</v>
      </c>
      <c r="D13" s="169"/>
      <c r="E13" s="33">
        <v>281</v>
      </c>
      <c r="F13" s="33">
        <v>130</v>
      </c>
      <c r="G13" s="43">
        <f aca="true" t="shared" si="9" ref="G13:G28">IF(SUM(E13,F13)&gt;0,SUM(E13,F13),"")</f>
        <v>411</v>
      </c>
      <c r="H13" s="35">
        <v>11</v>
      </c>
      <c r="I13" s="185">
        <f t="shared" si="1"/>
        <v>7</v>
      </c>
      <c r="J13" s="37"/>
      <c r="K13" s="32"/>
      <c r="L13" s="218"/>
      <c r="M13" s="220"/>
      <c r="N13" s="35"/>
      <c r="O13" s="37"/>
      <c r="P13" s="68">
        <f t="shared" si="3"/>
      </c>
      <c r="Q13" s="69">
        <f t="shared" si="3"/>
      </c>
      <c r="R13" s="66">
        <f t="shared" si="3"/>
      </c>
      <c r="S13" s="38">
        <f t="shared" si="3"/>
      </c>
      <c r="T13" s="67">
        <f t="shared" si="4"/>
      </c>
      <c r="V13" s="89">
        <f t="shared" si="5"/>
        <v>41229989</v>
      </c>
      <c r="W13" s="89">
        <f t="shared" si="6"/>
        <v>7</v>
      </c>
      <c r="X13" s="89">
        <f t="shared" si="7"/>
      </c>
      <c r="Y13" s="89">
        <f t="shared" si="8"/>
      </c>
    </row>
    <row r="14" spans="1:25" ht="18.75" customHeight="1">
      <c r="A14" s="40">
        <v>122</v>
      </c>
      <c r="B14" s="41" t="s">
        <v>151</v>
      </c>
      <c r="C14" s="50" t="s">
        <v>397</v>
      </c>
      <c r="D14" s="169"/>
      <c r="E14" s="33">
        <v>298</v>
      </c>
      <c r="F14" s="33">
        <v>113</v>
      </c>
      <c r="G14" s="43">
        <f t="shared" si="9"/>
        <v>411</v>
      </c>
      <c r="H14" s="35">
        <v>10</v>
      </c>
      <c r="I14" s="190">
        <f aca="true" t="shared" si="10" ref="I14:I28">IF(W14&gt;0,W14,"")</f>
        <v>8</v>
      </c>
      <c r="J14" s="44"/>
      <c r="K14" s="32"/>
      <c r="L14" s="33"/>
      <c r="M14" s="43">
        <f aca="true" t="shared" si="11" ref="M14:M28">IF(SUM(K14,L14)&gt;0,SUM(K14,L14),"")</f>
      </c>
      <c r="N14" s="35"/>
      <c r="O14" s="45"/>
      <c r="P14" s="68">
        <f aca="true" t="shared" si="12" ref="P14:P28">IF(AND(ISNUMBER(E14),ISNUMBER(K14)),SUM(E14,K14),"")</f>
      </c>
      <c r="Q14" s="69">
        <f aca="true" t="shared" si="13" ref="Q14:Q28">IF(AND(ISNUMBER(F14),ISNUMBER(L14)),SUM(F14,L14),"")</f>
      </c>
      <c r="R14" s="66">
        <f aca="true" t="shared" si="14" ref="R14:R28">IF(AND(ISNUMBER(G14),ISNUMBER(M14)),SUM(G14,M14),"")</f>
      </c>
      <c r="S14" s="38">
        <f aca="true" t="shared" si="15" ref="S14:S28">IF(AND(ISNUMBER(H14),ISNUMBER(N14)),SUM(H14,N14),"")</f>
      </c>
      <c r="T14" s="67">
        <f aca="true" t="shared" si="16" ref="T14:T28">IF(Y14&gt;0,Y14,"")</f>
      </c>
      <c r="V14" s="89">
        <f t="shared" si="5"/>
        <v>41212990</v>
      </c>
      <c r="W14" s="89">
        <f t="shared" si="6"/>
        <v>8</v>
      </c>
      <c r="X14" s="89">
        <f t="shared" si="7"/>
      </c>
      <c r="Y14" s="89">
        <f t="shared" si="8"/>
      </c>
    </row>
    <row r="15" spans="1:25" ht="18.75" customHeight="1">
      <c r="A15" s="46">
        <v>123</v>
      </c>
      <c r="B15" s="41" t="s">
        <v>153</v>
      </c>
      <c r="C15" s="47" t="s">
        <v>147</v>
      </c>
      <c r="D15" s="169"/>
      <c r="E15" s="33">
        <v>287</v>
      </c>
      <c r="F15" s="33">
        <v>122</v>
      </c>
      <c r="G15" s="43">
        <f t="shared" si="9"/>
        <v>409</v>
      </c>
      <c r="H15" s="35">
        <v>3</v>
      </c>
      <c r="I15" s="185">
        <f t="shared" si="10"/>
        <v>9</v>
      </c>
      <c r="J15" s="44"/>
      <c r="K15" s="32"/>
      <c r="L15" s="33"/>
      <c r="M15" s="43">
        <f t="shared" si="11"/>
      </c>
      <c r="N15" s="35"/>
      <c r="O15" s="44"/>
      <c r="P15" s="68">
        <f t="shared" si="12"/>
      </c>
      <c r="Q15" s="69">
        <f t="shared" si="13"/>
      </c>
      <c r="R15" s="66">
        <f t="shared" si="14"/>
      </c>
      <c r="S15" s="38">
        <f t="shared" si="15"/>
      </c>
      <c r="T15" s="67">
        <f t="shared" si="16"/>
      </c>
      <c r="V15" s="89">
        <f t="shared" si="5"/>
        <v>41021997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124</v>
      </c>
      <c r="B16" s="172" t="s">
        <v>380</v>
      </c>
      <c r="C16" s="174" t="s">
        <v>379</v>
      </c>
      <c r="D16" s="169"/>
      <c r="E16" s="33">
        <v>274</v>
      </c>
      <c r="F16" s="33">
        <v>134</v>
      </c>
      <c r="G16" s="43">
        <f t="shared" si="9"/>
        <v>408</v>
      </c>
      <c r="H16" s="35">
        <v>7</v>
      </c>
      <c r="I16" s="185">
        <f t="shared" si="10"/>
        <v>10</v>
      </c>
      <c r="J16" s="44"/>
      <c r="K16" s="32"/>
      <c r="L16" s="33"/>
      <c r="M16" s="43">
        <f t="shared" si="11"/>
      </c>
      <c r="N16" s="152"/>
      <c r="O16" s="45"/>
      <c r="P16" s="68">
        <f t="shared" si="12"/>
      </c>
      <c r="Q16" s="69">
        <f t="shared" si="13"/>
      </c>
      <c r="R16" s="66">
        <f t="shared" si="14"/>
      </c>
      <c r="S16" s="38">
        <f t="shared" si="15"/>
      </c>
      <c r="T16" s="67">
        <f t="shared" si="16"/>
      </c>
      <c r="V16" s="89">
        <f t="shared" si="5"/>
        <v>40933993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125</v>
      </c>
      <c r="B17" s="41" t="s">
        <v>307</v>
      </c>
      <c r="C17" s="47" t="s">
        <v>294</v>
      </c>
      <c r="D17" s="169"/>
      <c r="E17" s="33">
        <v>289</v>
      </c>
      <c r="F17" s="33">
        <v>117</v>
      </c>
      <c r="G17" s="43">
        <f t="shared" si="9"/>
        <v>406</v>
      </c>
      <c r="H17" s="35">
        <v>6</v>
      </c>
      <c r="I17" s="185">
        <f t="shared" si="10"/>
        <v>11</v>
      </c>
      <c r="J17" s="44"/>
      <c r="K17" s="32"/>
      <c r="L17" s="33"/>
      <c r="M17" s="43">
        <f t="shared" si="11"/>
      </c>
      <c r="N17" s="35"/>
      <c r="O17" s="45"/>
      <c r="P17" s="68">
        <f t="shared" si="12"/>
      </c>
      <c r="Q17" s="69">
        <f t="shared" si="13"/>
      </c>
      <c r="R17" s="66">
        <f t="shared" si="14"/>
      </c>
      <c r="S17" s="38">
        <f t="shared" si="15"/>
      </c>
      <c r="T17" s="67">
        <f t="shared" si="16"/>
      </c>
      <c r="V17" s="89">
        <f t="shared" si="5"/>
        <v>40716994</v>
      </c>
      <c r="W17" s="89">
        <f t="shared" si="6"/>
        <v>11</v>
      </c>
      <c r="X17" s="89">
        <f t="shared" si="7"/>
      </c>
      <c r="Y17" s="89">
        <f t="shared" si="8"/>
      </c>
    </row>
    <row r="18" spans="1:25" ht="18.75" customHeight="1">
      <c r="A18" s="40">
        <v>126</v>
      </c>
      <c r="B18" s="41" t="s">
        <v>272</v>
      </c>
      <c r="C18" s="42" t="s">
        <v>237</v>
      </c>
      <c r="D18" s="169">
        <v>0.625</v>
      </c>
      <c r="E18" s="33">
        <v>278</v>
      </c>
      <c r="F18" s="33">
        <v>120</v>
      </c>
      <c r="G18" s="43">
        <f t="shared" si="9"/>
        <v>398</v>
      </c>
      <c r="H18" s="35">
        <v>5</v>
      </c>
      <c r="I18" s="185">
        <f t="shared" si="10"/>
        <v>12</v>
      </c>
      <c r="J18" s="44"/>
      <c r="K18" s="32"/>
      <c r="L18" s="33"/>
      <c r="M18" s="43">
        <f t="shared" si="11"/>
      </c>
      <c r="N18" s="96"/>
      <c r="O18" s="51"/>
      <c r="P18" s="68">
        <f t="shared" si="12"/>
      </c>
      <c r="Q18" s="69">
        <f t="shared" si="13"/>
      </c>
      <c r="R18" s="66">
        <f t="shared" si="14"/>
      </c>
      <c r="S18" s="38">
        <f t="shared" si="15"/>
      </c>
      <c r="T18" s="67">
        <f t="shared" si="16"/>
      </c>
      <c r="V18" s="89">
        <f t="shared" si="5"/>
        <v>39919995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6">
        <v>127</v>
      </c>
      <c r="B19" s="41" t="s">
        <v>418</v>
      </c>
      <c r="C19" s="50" t="s">
        <v>81</v>
      </c>
      <c r="D19" s="169">
        <v>0.5625</v>
      </c>
      <c r="E19" s="33">
        <v>280</v>
      </c>
      <c r="F19" s="33">
        <v>113</v>
      </c>
      <c r="G19" s="43">
        <f t="shared" si="9"/>
        <v>393</v>
      </c>
      <c r="H19" s="35">
        <v>8</v>
      </c>
      <c r="I19" s="185">
        <f t="shared" si="10"/>
        <v>13</v>
      </c>
      <c r="J19" s="44"/>
      <c r="K19" s="32"/>
      <c r="L19" s="33"/>
      <c r="M19" s="43">
        <f t="shared" si="11"/>
      </c>
      <c r="N19" s="48"/>
      <c r="O19" s="45"/>
      <c r="P19" s="68">
        <f t="shared" si="12"/>
      </c>
      <c r="Q19" s="69">
        <f t="shared" si="13"/>
      </c>
      <c r="R19" s="66">
        <f t="shared" si="14"/>
      </c>
      <c r="S19" s="38">
        <f t="shared" si="15"/>
      </c>
      <c r="T19" s="67">
        <f t="shared" si="16"/>
      </c>
      <c r="V19" s="89">
        <f t="shared" si="5"/>
        <v>39412992</v>
      </c>
      <c r="W19" s="89">
        <f t="shared" si="6"/>
        <v>13</v>
      </c>
      <c r="X19" s="89">
        <f t="shared" si="7"/>
      </c>
      <c r="Y19" s="89">
        <f t="shared" si="8"/>
      </c>
    </row>
    <row r="20" spans="1:25" ht="18.75" customHeight="1">
      <c r="A20" s="40">
        <v>128</v>
      </c>
      <c r="B20" s="52" t="s">
        <v>273</v>
      </c>
      <c r="C20" s="47" t="s">
        <v>274</v>
      </c>
      <c r="D20" s="169"/>
      <c r="E20" s="33">
        <v>301</v>
      </c>
      <c r="F20" s="33">
        <v>89</v>
      </c>
      <c r="G20" s="43">
        <f t="shared" si="9"/>
        <v>390</v>
      </c>
      <c r="H20" s="35">
        <v>12</v>
      </c>
      <c r="I20" s="185">
        <f t="shared" si="10"/>
        <v>14</v>
      </c>
      <c r="J20" s="44"/>
      <c r="K20" s="32"/>
      <c r="L20" s="33"/>
      <c r="M20" s="43">
        <f t="shared" si="11"/>
      </c>
      <c r="N20" s="35"/>
      <c r="O20" s="44"/>
      <c r="P20" s="68">
        <f t="shared" si="12"/>
      </c>
      <c r="Q20" s="69">
        <f t="shared" si="13"/>
      </c>
      <c r="R20" s="66">
        <f t="shared" si="14"/>
      </c>
      <c r="S20" s="38">
        <f t="shared" si="15"/>
      </c>
      <c r="T20" s="67">
        <f t="shared" si="16"/>
      </c>
      <c r="V20" s="89">
        <f t="shared" si="5"/>
        <v>39088988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6">
        <v>129</v>
      </c>
      <c r="B21" s="171" t="s">
        <v>196</v>
      </c>
      <c r="C21" s="174" t="s">
        <v>194</v>
      </c>
      <c r="D21" s="169">
        <v>0.6875</v>
      </c>
      <c r="E21" s="33">
        <v>274</v>
      </c>
      <c r="F21" s="33">
        <v>111</v>
      </c>
      <c r="G21" s="43">
        <f t="shared" si="9"/>
        <v>385</v>
      </c>
      <c r="H21" s="35">
        <v>12</v>
      </c>
      <c r="I21" s="185">
        <f t="shared" si="10"/>
        <v>15</v>
      </c>
      <c r="J21" s="44"/>
      <c r="K21" s="32"/>
      <c r="L21" s="33"/>
      <c r="M21" s="43">
        <f t="shared" si="11"/>
      </c>
      <c r="N21" s="48"/>
      <c r="O21" s="45"/>
      <c r="P21" s="68">
        <f t="shared" si="12"/>
      </c>
      <c r="Q21" s="69">
        <f t="shared" si="13"/>
      </c>
      <c r="R21" s="66">
        <f t="shared" si="14"/>
      </c>
      <c r="S21" s="38">
        <f t="shared" si="15"/>
      </c>
      <c r="T21" s="67">
        <f t="shared" si="16"/>
      </c>
      <c r="V21" s="89">
        <f t="shared" si="5"/>
        <v>38610988</v>
      </c>
      <c r="W21" s="89">
        <f t="shared" si="6"/>
        <v>15</v>
      </c>
      <c r="X21" s="89">
        <f t="shared" si="7"/>
      </c>
      <c r="Y21" s="89">
        <f t="shared" si="8"/>
      </c>
    </row>
    <row r="22" spans="1:25" ht="18.75" customHeight="1">
      <c r="A22" s="40">
        <v>130</v>
      </c>
      <c r="B22" s="52" t="s">
        <v>308</v>
      </c>
      <c r="C22" s="47" t="s">
        <v>309</v>
      </c>
      <c r="D22" s="169">
        <v>0.4375</v>
      </c>
      <c r="E22" s="33">
        <v>272</v>
      </c>
      <c r="F22" s="33">
        <v>112</v>
      </c>
      <c r="G22" s="43">
        <f t="shared" si="9"/>
        <v>384</v>
      </c>
      <c r="H22" s="35">
        <v>8</v>
      </c>
      <c r="I22" s="185">
        <f t="shared" si="10"/>
        <v>16</v>
      </c>
      <c r="J22" s="44"/>
      <c r="K22" s="32"/>
      <c r="L22" s="33"/>
      <c r="M22" s="43">
        <f t="shared" si="11"/>
      </c>
      <c r="N22" s="35"/>
      <c r="O22" s="45"/>
      <c r="P22" s="68">
        <f t="shared" si="12"/>
      </c>
      <c r="Q22" s="69">
        <f t="shared" si="13"/>
      </c>
      <c r="R22" s="66">
        <f t="shared" si="14"/>
      </c>
      <c r="S22" s="38">
        <f t="shared" si="15"/>
      </c>
      <c r="T22" s="67">
        <f t="shared" si="16"/>
      </c>
      <c r="V22" s="89">
        <f t="shared" si="5"/>
        <v>38511992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6">
        <v>131</v>
      </c>
      <c r="B23" s="172" t="s">
        <v>395</v>
      </c>
      <c r="C23" s="50" t="s">
        <v>356</v>
      </c>
      <c r="D23" s="169">
        <v>0.53125</v>
      </c>
      <c r="E23" s="33">
        <v>282</v>
      </c>
      <c r="F23" s="33">
        <v>91</v>
      </c>
      <c r="G23" s="43">
        <f t="shared" si="9"/>
        <v>373</v>
      </c>
      <c r="H23" s="35">
        <v>14</v>
      </c>
      <c r="I23" s="185">
        <f t="shared" si="10"/>
        <v>17</v>
      </c>
      <c r="J23" s="37"/>
      <c r="K23" s="32"/>
      <c r="L23" s="33"/>
      <c r="M23" s="43">
        <f t="shared" si="11"/>
      </c>
      <c r="N23" s="35"/>
      <c r="O23" s="37"/>
      <c r="P23" s="68">
        <f t="shared" si="12"/>
      </c>
      <c r="Q23" s="69">
        <f t="shared" si="13"/>
      </c>
      <c r="R23" s="66">
        <f t="shared" si="14"/>
      </c>
      <c r="S23" s="38">
        <f t="shared" si="15"/>
      </c>
      <c r="T23" s="67">
        <f t="shared" si="16"/>
      </c>
      <c r="U23" s="8"/>
      <c r="V23" s="88">
        <f t="shared" si="5"/>
        <v>37390986</v>
      </c>
      <c r="W23" s="88">
        <f t="shared" si="6"/>
        <v>17</v>
      </c>
      <c r="X23" s="88">
        <f t="shared" si="7"/>
      </c>
      <c r="Y23" s="88">
        <f t="shared" si="8"/>
      </c>
    </row>
    <row r="24" spans="1:25" ht="18.75" customHeight="1">
      <c r="A24" s="40">
        <v>132</v>
      </c>
      <c r="B24" s="274" t="s">
        <v>382</v>
      </c>
      <c r="C24" s="278" t="s">
        <v>335</v>
      </c>
      <c r="D24" s="169"/>
      <c r="E24" s="33">
        <v>264</v>
      </c>
      <c r="F24" s="33">
        <v>106</v>
      </c>
      <c r="G24" s="43">
        <f t="shared" si="9"/>
        <v>370</v>
      </c>
      <c r="H24" s="35">
        <v>10</v>
      </c>
      <c r="I24" s="185">
        <f t="shared" si="10"/>
        <v>18</v>
      </c>
      <c r="J24" s="44"/>
      <c r="K24" s="32"/>
      <c r="L24" s="33"/>
      <c r="M24" s="43">
        <f t="shared" si="11"/>
      </c>
      <c r="N24" s="35"/>
      <c r="O24" s="44"/>
      <c r="P24" s="68">
        <f t="shared" si="12"/>
      </c>
      <c r="Q24" s="69">
        <f t="shared" si="13"/>
      </c>
      <c r="R24" s="66">
        <f t="shared" si="14"/>
      </c>
      <c r="S24" s="38">
        <f t="shared" si="15"/>
      </c>
      <c r="T24" s="67">
        <f t="shared" si="16"/>
      </c>
      <c r="V24" s="89">
        <f t="shared" si="5"/>
        <v>37105990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6">
        <v>133</v>
      </c>
      <c r="B25" s="41" t="s">
        <v>378</v>
      </c>
      <c r="C25" s="47" t="s">
        <v>335</v>
      </c>
      <c r="D25" s="169">
        <v>0.375</v>
      </c>
      <c r="E25" s="33">
        <v>260</v>
      </c>
      <c r="F25" s="33">
        <v>99</v>
      </c>
      <c r="G25" s="43">
        <f t="shared" si="9"/>
        <v>359</v>
      </c>
      <c r="H25" s="90">
        <v>9</v>
      </c>
      <c r="I25" s="185">
        <f t="shared" si="10"/>
        <v>19</v>
      </c>
      <c r="J25" s="44"/>
      <c r="K25" s="32"/>
      <c r="L25" s="33"/>
      <c r="M25" s="43">
        <f t="shared" si="11"/>
      </c>
      <c r="N25" s="48"/>
      <c r="O25" s="45"/>
      <c r="P25" s="68">
        <f t="shared" si="12"/>
      </c>
      <c r="Q25" s="69">
        <f t="shared" si="13"/>
      </c>
      <c r="R25" s="66">
        <f t="shared" si="14"/>
      </c>
      <c r="S25" s="38">
        <f t="shared" si="15"/>
      </c>
      <c r="T25" s="67">
        <f t="shared" si="16"/>
      </c>
      <c r="V25" s="89">
        <f t="shared" si="5"/>
        <v>35998991</v>
      </c>
      <c r="W25" s="89">
        <f t="shared" si="6"/>
        <v>19</v>
      </c>
      <c r="X25" s="89">
        <f t="shared" si="7"/>
      </c>
      <c r="Y25" s="89">
        <f t="shared" si="8"/>
      </c>
    </row>
    <row r="26" spans="1:25" ht="18.75" customHeight="1">
      <c r="A26" s="40">
        <v>134</v>
      </c>
      <c r="B26" s="41" t="s">
        <v>276</v>
      </c>
      <c r="C26" s="42" t="s">
        <v>266</v>
      </c>
      <c r="D26" s="169"/>
      <c r="E26" s="33">
        <v>254</v>
      </c>
      <c r="F26" s="33">
        <v>103</v>
      </c>
      <c r="G26" s="43">
        <f t="shared" si="9"/>
        <v>357</v>
      </c>
      <c r="H26" s="35">
        <v>15</v>
      </c>
      <c r="I26" s="185">
        <f t="shared" si="10"/>
        <v>20</v>
      </c>
      <c r="J26" s="44"/>
      <c r="K26" s="32"/>
      <c r="L26" s="33"/>
      <c r="M26" s="43">
        <f t="shared" si="11"/>
      </c>
      <c r="N26" s="35"/>
      <c r="O26" s="45"/>
      <c r="P26" s="68">
        <f t="shared" si="12"/>
      </c>
      <c r="Q26" s="69">
        <f t="shared" si="13"/>
      </c>
      <c r="R26" s="66">
        <f t="shared" si="14"/>
      </c>
      <c r="S26" s="38">
        <f t="shared" si="15"/>
      </c>
      <c r="T26" s="67">
        <f t="shared" si="16"/>
      </c>
      <c r="V26" s="89">
        <f t="shared" si="5"/>
        <v>35802985</v>
      </c>
      <c r="W26" s="89">
        <f t="shared" si="6"/>
        <v>20</v>
      </c>
      <c r="X26" s="89">
        <f t="shared" si="7"/>
      </c>
      <c r="Y26" s="89">
        <f t="shared" si="8"/>
      </c>
    </row>
    <row r="27" spans="1:25" ht="18.75" customHeight="1">
      <c r="A27" s="46">
        <v>135</v>
      </c>
      <c r="B27" s="41" t="s">
        <v>199</v>
      </c>
      <c r="C27" s="47" t="s">
        <v>193</v>
      </c>
      <c r="D27" s="169">
        <v>0.5</v>
      </c>
      <c r="E27" s="33">
        <v>267</v>
      </c>
      <c r="F27" s="33">
        <v>90</v>
      </c>
      <c r="G27" s="43">
        <f t="shared" si="9"/>
        <v>357</v>
      </c>
      <c r="H27" s="35">
        <v>12</v>
      </c>
      <c r="I27" s="185">
        <f t="shared" si="10"/>
        <v>21</v>
      </c>
      <c r="J27" s="44"/>
      <c r="K27" s="32"/>
      <c r="L27" s="33"/>
      <c r="M27" s="43">
        <f t="shared" si="11"/>
      </c>
      <c r="N27" s="48"/>
      <c r="O27" s="53"/>
      <c r="P27" s="68">
        <f t="shared" si="12"/>
      </c>
      <c r="Q27" s="69">
        <f t="shared" si="13"/>
      </c>
      <c r="R27" s="66">
        <f t="shared" si="14"/>
      </c>
      <c r="S27" s="38">
        <f t="shared" si="15"/>
      </c>
      <c r="T27" s="67">
        <f t="shared" si="16"/>
      </c>
      <c r="V27" s="89">
        <f t="shared" si="5"/>
        <v>35789988</v>
      </c>
      <c r="W27" s="89">
        <f t="shared" si="6"/>
        <v>21</v>
      </c>
      <c r="X27" s="89">
        <f t="shared" si="7"/>
      </c>
      <c r="Y27" s="89">
        <f t="shared" si="8"/>
      </c>
    </row>
    <row r="28" spans="1:25" s="8" customFormat="1" ht="18.75" customHeight="1">
      <c r="A28" s="54">
        <v>136</v>
      </c>
      <c r="B28" s="279" t="s">
        <v>200</v>
      </c>
      <c r="C28" s="280" t="s">
        <v>184</v>
      </c>
      <c r="D28" s="170"/>
      <c r="E28" s="91">
        <v>246</v>
      </c>
      <c r="F28" s="56">
        <v>106</v>
      </c>
      <c r="G28" s="73">
        <f t="shared" si="9"/>
        <v>352</v>
      </c>
      <c r="H28" s="92">
        <v>7</v>
      </c>
      <c r="I28" s="193">
        <f t="shared" si="10"/>
        <v>22</v>
      </c>
      <c r="J28" s="44"/>
      <c r="K28" s="55"/>
      <c r="L28" s="56"/>
      <c r="M28" s="73">
        <f t="shared" si="11"/>
      </c>
      <c r="N28" s="156"/>
      <c r="O28" s="45"/>
      <c r="P28" s="72">
        <f t="shared" si="12"/>
      </c>
      <c r="Q28" s="75">
        <f t="shared" si="13"/>
      </c>
      <c r="R28" s="76">
        <f t="shared" si="14"/>
      </c>
      <c r="S28" s="60">
        <f t="shared" si="15"/>
      </c>
      <c r="T28" s="77">
        <f t="shared" si="16"/>
      </c>
      <c r="U28" s="5"/>
      <c r="V28" s="89">
        <f t="shared" si="5"/>
        <v>35305993</v>
      </c>
      <c r="W28" s="89">
        <f t="shared" si="6"/>
        <v>22</v>
      </c>
      <c r="X28" s="89">
        <f t="shared" si="7"/>
      </c>
      <c r="Y28" s="89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8 L10:L28">
    <cfRule type="cellIs" priority="1" dxfId="2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0" operator="greaterThanOrEqual" stopIfTrue="1">
      <formula>150</formula>
    </cfRule>
  </conditionalFormatting>
  <conditionalFormatting sqref="K7:K28">
    <cfRule type="cellIs" priority="4" dxfId="2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0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2" operator="greaterThanOrEqual" stopIfTrue="1">
      <formula>7</formula>
    </cfRule>
  </conditionalFormatting>
  <conditionalFormatting sqref="T7:T28">
    <cfRule type="cellIs" priority="9" dxfId="24" operator="between" stopIfTrue="1">
      <formula>1</formula>
      <formula>3</formula>
    </cfRule>
    <cfRule type="cellIs" priority="10" dxfId="2" operator="between" stopIfTrue="1">
      <formula>4</formula>
      <formula>6</formula>
    </cfRule>
    <cfRule type="cellIs" priority="11" dxfId="22" operator="greaterThanOrEqual" stopIfTrue="1">
      <formula>7</formula>
    </cfRule>
  </conditionalFormatting>
  <conditionalFormatting sqref="N9 N13 N24:N27">
    <cfRule type="cellIs" priority="12" dxfId="0" operator="equal" stopIfTrue="1">
      <formula>0</formula>
    </cfRule>
    <cfRule type="cellIs" priority="13" dxfId="1" operator="equal" stopIfTrue="1">
      <formula>1</formula>
    </cfRule>
    <cfRule type="cellIs" priority="14" dxfId="19" operator="greaterThan" stopIfTrue="1">
      <formula>1</formula>
    </cfRule>
  </conditionalFormatting>
  <conditionalFormatting sqref="G7:G28">
    <cfRule type="cellIs" priority="15" dxfId="2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0" operator="greaterThan" stopIfTrue="1">
      <formula>450</formula>
    </cfRule>
  </conditionalFormatting>
  <conditionalFormatting sqref="S7:S28 H7:H28">
    <cfRule type="cellIs" priority="18" dxfId="0" operator="equal" stopIfTrue="1">
      <formula>0</formula>
    </cfRule>
  </conditionalFormatting>
  <conditionalFormatting sqref="E7:E28">
    <cfRule type="cellIs" priority="19" dxfId="0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8">
    <cfRule type="cellIs" priority="21" dxfId="0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10 M7:M8 M13:M28">
    <cfRule type="cellIs" priority="23" dxfId="0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0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0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0" operator="greaterThanOrEqual" stopIfTrue="1">
      <formula>600</formula>
    </cfRule>
    <cfRule type="cellIs" priority="30" dxfId="1" operator="greaterThanOrEqual" stopIfTrue="1">
      <formula>550</formula>
    </cfRule>
  </conditionalFormatting>
  <printOptions/>
  <pageMargins left="0.45" right="0.46" top="0.48" bottom="0.49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28"/>
  <sheetViews>
    <sheetView workbookViewId="0" topLeftCell="A4">
      <selection activeCell="M20" sqref="M20"/>
    </sheetView>
  </sheetViews>
  <sheetFormatPr defaultColWidth="11.421875" defaultRowHeight="12.75"/>
  <cols>
    <col min="1" max="1" width="3.421875" style="6" customWidth="1"/>
    <col min="2" max="2" width="24.421875" style="5" customWidth="1"/>
    <col min="3" max="3" width="20.281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164</v>
      </c>
      <c r="D3" s="9" t="s">
        <v>172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162</v>
      </c>
      <c r="B5" s="11"/>
      <c r="C5" s="12"/>
      <c r="D5" s="13" t="s">
        <v>20</v>
      </c>
      <c r="E5" s="14"/>
      <c r="F5" s="14"/>
      <c r="G5" s="14"/>
      <c r="H5" s="14"/>
      <c r="I5" s="15"/>
      <c r="J5" s="16"/>
      <c r="K5" s="13" t="s">
        <v>167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137</v>
      </c>
      <c r="B7" s="180" t="s">
        <v>311</v>
      </c>
      <c r="C7" s="181" t="s">
        <v>309</v>
      </c>
      <c r="D7" s="168"/>
      <c r="E7" s="182">
        <v>309</v>
      </c>
      <c r="F7" s="182">
        <v>133</v>
      </c>
      <c r="G7" s="183">
        <f aca="true" t="shared" si="0" ref="G7:G12">IF(SUM(E7,F7)&gt;0,SUM(E7,F7),"")</f>
        <v>442</v>
      </c>
      <c r="H7" s="184">
        <v>10</v>
      </c>
      <c r="I7" s="185">
        <f aca="true" t="shared" si="1" ref="I7:I12">IF(W7&gt;0,W7,"")</f>
        <v>1</v>
      </c>
      <c r="J7" s="44"/>
      <c r="K7" s="32">
        <v>269</v>
      </c>
      <c r="L7" s="33">
        <v>110</v>
      </c>
      <c r="M7" s="43">
        <f aca="true" t="shared" si="2" ref="M7:M12">IF(SUM(K7,L7)&gt;0,SUM(K7,L7),"")</f>
        <v>379</v>
      </c>
      <c r="N7" s="35">
        <v>10</v>
      </c>
      <c r="O7" s="45"/>
      <c r="P7" s="64">
        <f aca="true" t="shared" si="3" ref="P7:S12">IF(AND(ISNUMBER(E7),ISNUMBER(K7)),SUM(E7,K7),"")</f>
        <v>578</v>
      </c>
      <c r="Q7" s="65">
        <f t="shared" si="3"/>
        <v>243</v>
      </c>
      <c r="R7" s="66">
        <f t="shared" si="3"/>
        <v>821</v>
      </c>
      <c r="S7" s="38">
        <f t="shared" si="3"/>
        <v>20</v>
      </c>
      <c r="T7" s="67">
        <f aca="true" t="shared" si="4" ref="T7:T12">IF(Y7&gt;0,Y7,"")</f>
        <v>1</v>
      </c>
      <c r="U7" s="70"/>
      <c r="V7" s="89">
        <f aca="true" t="shared" si="5" ref="V7:V26">IF(SUM(G7)&gt;0,100000*G7+1000*F7-H7,"")</f>
        <v>44332990</v>
      </c>
      <c r="W7" s="89">
        <f aca="true" t="shared" si="6" ref="W7:W26">IF(SUM(G7)&gt;0,RANK(V7,$V$7:$V$26,0),"")</f>
        <v>1</v>
      </c>
      <c r="X7" s="89">
        <f aca="true" t="shared" si="7" ref="X7:X26">IF(AND(SUM(Q7)&gt;0,ISNUMBER(S7)),100000*R7+1000*Q7-S7,"")</f>
        <v>82342980</v>
      </c>
      <c r="Y7" s="89">
        <f aca="true" t="shared" si="8" ref="Y7:Y26">IF(AND(SUM(Q7)&gt;0,ISNUMBER(S7)),RANK(X7,$X$7:$X$26,0),"")</f>
        <v>1</v>
      </c>
    </row>
    <row r="8" spans="1:25" ht="18.75" customHeight="1">
      <c r="A8" s="40">
        <v>140</v>
      </c>
      <c r="B8" s="186" t="s">
        <v>423</v>
      </c>
      <c r="C8" s="181" t="s">
        <v>81</v>
      </c>
      <c r="D8" s="169"/>
      <c r="E8" s="182">
        <v>278</v>
      </c>
      <c r="F8" s="182">
        <v>131</v>
      </c>
      <c r="G8" s="183">
        <f t="shared" si="0"/>
        <v>409</v>
      </c>
      <c r="H8" s="184">
        <v>5</v>
      </c>
      <c r="I8" s="185">
        <f t="shared" si="1"/>
        <v>4</v>
      </c>
      <c r="J8" s="44"/>
      <c r="K8" s="32">
        <v>283</v>
      </c>
      <c r="L8" s="33">
        <v>127</v>
      </c>
      <c r="M8" s="43">
        <f t="shared" si="2"/>
        <v>410</v>
      </c>
      <c r="N8" s="35">
        <v>6</v>
      </c>
      <c r="O8" s="45"/>
      <c r="P8" s="68">
        <f t="shared" si="3"/>
        <v>561</v>
      </c>
      <c r="Q8" s="69">
        <f t="shared" si="3"/>
        <v>258</v>
      </c>
      <c r="R8" s="66">
        <f t="shared" si="3"/>
        <v>819</v>
      </c>
      <c r="S8" s="38">
        <f t="shared" si="3"/>
        <v>11</v>
      </c>
      <c r="T8" s="67">
        <f t="shared" si="4"/>
        <v>2</v>
      </c>
      <c r="V8" s="89">
        <f t="shared" si="5"/>
        <v>41030995</v>
      </c>
      <c r="W8" s="89">
        <f t="shared" si="6"/>
        <v>4</v>
      </c>
      <c r="X8" s="89">
        <f t="shared" si="7"/>
        <v>82157989</v>
      </c>
      <c r="Y8" s="89">
        <f t="shared" si="8"/>
        <v>2</v>
      </c>
    </row>
    <row r="9" spans="1:25" ht="18.75" customHeight="1">
      <c r="A9" s="46">
        <v>138</v>
      </c>
      <c r="B9" s="194" t="s">
        <v>383</v>
      </c>
      <c r="C9" s="320" t="s">
        <v>396</v>
      </c>
      <c r="D9" s="169"/>
      <c r="E9" s="182">
        <v>288</v>
      </c>
      <c r="F9" s="182">
        <v>128</v>
      </c>
      <c r="G9" s="183">
        <f t="shared" si="0"/>
        <v>416</v>
      </c>
      <c r="H9" s="184">
        <v>6</v>
      </c>
      <c r="I9" s="190">
        <f t="shared" si="1"/>
        <v>2</v>
      </c>
      <c r="J9" s="44"/>
      <c r="K9" s="216">
        <v>258</v>
      </c>
      <c r="L9" s="33">
        <v>121</v>
      </c>
      <c r="M9" s="221">
        <f t="shared" si="2"/>
        <v>379</v>
      </c>
      <c r="N9" s="35">
        <v>5</v>
      </c>
      <c r="O9" s="45"/>
      <c r="P9" s="68">
        <f t="shared" si="3"/>
        <v>546</v>
      </c>
      <c r="Q9" s="69">
        <f t="shared" si="3"/>
        <v>249</v>
      </c>
      <c r="R9" s="66">
        <f t="shared" si="3"/>
        <v>795</v>
      </c>
      <c r="S9" s="38">
        <f t="shared" si="3"/>
        <v>11</v>
      </c>
      <c r="T9" s="67">
        <f t="shared" si="4"/>
        <v>3</v>
      </c>
      <c r="V9" s="89">
        <f t="shared" si="5"/>
        <v>41727994</v>
      </c>
      <c r="W9" s="89">
        <f t="shared" si="6"/>
        <v>2</v>
      </c>
      <c r="X9" s="89">
        <f t="shared" si="7"/>
        <v>79748989</v>
      </c>
      <c r="Y9" s="89">
        <f t="shared" si="8"/>
        <v>3</v>
      </c>
    </row>
    <row r="10" spans="1:25" ht="18.75" customHeight="1">
      <c r="A10" s="40">
        <v>142</v>
      </c>
      <c r="B10" s="186" t="s">
        <v>152</v>
      </c>
      <c r="C10" s="181" t="s">
        <v>17</v>
      </c>
      <c r="D10" s="169"/>
      <c r="E10" s="182">
        <v>292</v>
      </c>
      <c r="F10" s="182">
        <v>103</v>
      </c>
      <c r="G10" s="183">
        <f t="shared" si="0"/>
        <v>395</v>
      </c>
      <c r="H10" s="184">
        <v>12</v>
      </c>
      <c r="I10" s="185">
        <f t="shared" si="1"/>
        <v>6</v>
      </c>
      <c r="J10" s="44"/>
      <c r="K10" s="32">
        <v>295</v>
      </c>
      <c r="L10" s="318">
        <v>93</v>
      </c>
      <c r="M10" s="319">
        <f t="shared" si="2"/>
        <v>388</v>
      </c>
      <c r="N10" s="35">
        <v>16</v>
      </c>
      <c r="O10" s="45"/>
      <c r="P10" s="68">
        <f t="shared" si="3"/>
        <v>587</v>
      </c>
      <c r="Q10" s="69">
        <f t="shared" si="3"/>
        <v>196</v>
      </c>
      <c r="R10" s="66">
        <f t="shared" si="3"/>
        <v>783</v>
      </c>
      <c r="S10" s="38">
        <f t="shared" si="3"/>
        <v>28</v>
      </c>
      <c r="T10" s="67">
        <f t="shared" si="4"/>
        <v>4</v>
      </c>
      <c r="V10" s="89">
        <f t="shared" si="5"/>
        <v>39602988</v>
      </c>
      <c r="W10" s="89">
        <f t="shared" si="6"/>
        <v>6</v>
      </c>
      <c r="X10" s="89">
        <f t="shared" si="7"/>
        <v>78495972</v>
      </c>
      <c r="Y10" s="89">
        <f t="shared" si="8"/>
        <v>4</v>
      </c>
    </row>
    <row r="11" spans="1:25" ht="18.75" customHeight="1">
      <c r="A11" s="46">
        <v>139</v>
      </c>
      <c r="B11" s="186" t="s">
        <v>279</v>
      </c>
      <c r="C11" s="181" t="s">
        <v>278</v>
      </c>
      <c r="D11" s="169">
        <v>0.625</v>
      </c>
      <c r="E11" s="182">
        <v>281</v>
      </c>
      <c r="F11" s="182">
        <v>132</v>
      </c>
      <c r="G11" s="183">
        <f t="shared" si="0"/>
        <v>413</v>
      </c>
      <c r="H11" s="184">
        <v>12</v>
      </c>
      <c r="I11" s="190">
        <f t="shared" si="1"/>
        <v>3</v>
      </c>
      <c r="J11" s="44"/>
      <c r="K11" s="216">
        <v>261</v>
      </c>
      <c r="L11" s="33">
        <v>96</v>
      </c>
      <c r="M11" s="221">
        <f t="shared" si="2"/>
        <v>357</v>
      </c>
      <c r="N11" s="35">
        <v>9</v>
      </c>
      <c r="O11" s="44"/>
      <c r="P11" s="68">
        <f t="shared" si="3"/>
        <v>542</v>
      </c>
      <c r="Q11" s="69">
        <f t="shared" si="3"/>
        <v>228</v>
      </c>
      <c r="R11" s="66">
        <f t="shared" si="3"/>
        <v>770</v>
      </c>
      <c r="S11" s="38">
        <f t="shared" si="3"/>
        <v>21</v>
      </c>
      <c r="T11" s="67">
        <f t="shared" si="4"/>
        <v>5</v>
      </c>
      <c r="V11" s="89">
        <f t="shared" si="5"/>
        <v>41431988</v>
      </c>
      <c r="W11" s="89">
        <f t="shared" si="6"/>
        <v>3</v>
      </c>
      <c r="X11" s="89">
        <f t="shared" si="7"/>
        <v>77227979</v>
      </c>
      <c r="Y11" s="89">
        <f t="shared" si="8"/>
        <v>5</v>
      </c>
    </row>
    <row r="12" spans="1:25" ht="18.75" customHeight="1">
      <c r="A12" s="40">
        <v>141</v>
      </c>
      <c r="B12" s="194" t="s">
        <v>384</v>
      </c>
      <c r="C12" s="321" t="s">
        <v>356</v>
      </c>
      <c r="D12" s="169"/>
      <c r="E12" s="182">
        <v>276</v>
      </c>
      <c r="F12" s="182">
        <v>122</v>
      </c>
      <c r="G12" s="183">
        <f t="shared" si="0"/>
        <v>398</v>
      </c>
      <c r="H12" s="184">
        <v>8</v>
      </c>
      <c r="I12" s="185">
        <f t="shared" si="1"/>
        <v>5</v>
      </c>
      <c r="J12" s="44"/>
      <c r="K12" s="32">
        <v>266</v>
      </c>
      <c r="L12" s="33">
        <v>89</v>
      </c>
      <c r="M12" s="43">
        <f t="shared" si="2"/>
        <v>355</v>
      </c>
      <c r="N12" s="35">
        <v>9</v>
      </c>
      <c r="O12" s="45"/>
      <c r="P12" s="68">
        <f t="shared" si="3"/>
        <v>542</v>
      </c>
      <c r="Q12" s="69">
        <f t="shared" si="3"/>
        <v>211</v>
      </c>
      <c r="R12" s="66">
        <f t="shared" si="3"/>
        <v>753</v>
      </c>
      <c r="S12" s="38">
        <f t="shared" si="3"/>
        <v>17</v>
      </c>
      <c r="T12" s="67">
        <f t="shared" si="4"/>
        <v>6</v>
      </c>
      <c r="U12" s="8"/>
      <c r="V12" s="88">
        <f t="shared" si="5"/>
        <v>39921992</v>
      </c>
      <c r="W12" s="88">
        <f t="shared" si="6"/>
        <v>5</v>
      </c>
      <c r="X12" s="88">
        <f t="shared" si="7"/>
        <v>75510983</v>
      </c>
      <c r="Y12" s="88">
        <f t="shared" si="8"/>
        <v>6</v>
      </c>
    </row>
    <row r="13" spans="1:25" ht="18.75" customHeight="1">
      <c r="A13" s="46">
        <v>143</v>
      </c>
      <c r="B13" s="186" t="s">
        <v>312</v>
      </c>
      <c r="C13" s="189" t="s">
        <v>288</v>
      </c>
      <c r="D13" s="169">
        <v>0.59375</v>
      </c>
      <c r="E13" s="182">
        <v>276</v>
      </c>
      <c r="F13" s="182">
        <v>106</v>
      </c>
      <c r="G13" s="183">
        <f aca="true" t="shared" si="9" ref="G13:G26">IF(SUM(E13,F13)&gt;0,SUM(E13,F13),"")</f>
        <v>382</v>
      </c>
      <c r="H13" s="184">
        <v>9</v>
      </c>
      <c r="I13" s="185">
        <f aca="true" t="shared" si="10" ref="I13:I26">IF(W13&gt;0,W13,"")</f>
        <v>7</v>
      </c>
      <c r="J13" s="37"/>
      <c r="K13" s="32"/>
      <c r="L13" s="218"/>
      <c r="M13" s="220"/>
      <c r="N13" s="35"/>
      <c r="O13" s="37"/>
      <c r="P13" s="68">
        <f aca="true" t="shared" si="11" ref="P13:S22">IF(AND(ISNUMBER(E13),ISNUMBER(K13)),SUM(E13,K13),"")</f>
      </c>
      <c r="Q13" s="69">
        <f t="shared" si="11"/>
      </c>
      <c r="R13" s="66">
        <f t="shared" si="11"/>
      </c>
      <c r="S13" s="38">
        <f t="shared" si="11"/>
      </c>
      <c r="T13" s="67">
        <f aca="true" t="shared" si="12" ref="T13:T26">IF(Y13&gt;0,Y13,"")</f>
      </c>
      <c r="V13" s="89">
        <f t="shared" si="5"/>
        <v>38305991</v>
      </c>
      <c r="W13" s="89">
        <f t="shared" si="6"/>
        <v>7</v>
      </c>
      <c r="X13" s="89">
        <f t="shared" si="7"/>
      </c>
      <c r="Y13" s="89">
        <f t="shared" si="8"/>
      </c>
    </row>
    <row r="14" spans="1:25" ht="18.75" customHeight="1">
      <c r="A14" s="40">
        <v>144</v>
      </c>
      <c r="B14" s="217" t="s">
        <v>387</v>
      </c>
      <c r="C14" s="281" t="s">
        <v>335</v>
      </c>
      <c r="D14" s="169"/>
      <c r="E14" s="182">
        <v>260</v>
      </c>
      <c r="F14" s="182">
        <v>107</v>
      </c>
      <c r="G14" s="183">
        <f t="shared" si="9"/>
        <v>367</v>
      </c>
      <c r="H14" s="184">
        <v>14</v>
      </c>
      <c r="I14" s="190">
        <f t="shared" si="10"/>
        <v>8</v>
      </c>
      <c r="J14" s="44"/>
      <c r="K14" s="32"/>
      <c r="L14" s="33"/>
      <c r="M14" s="43">
        <f aca="true" t="shared" si="13" ref="M14:M26">IF(SUM(K14,L14)&gt;0,SUM(K14,L14),"")</f>
      </c>
      <c r="N14" s="35"/>
      <c r="O14" s="45"/>
      <c r="P14" s="68">
        <f t="shared" si="11"/>
      </c>
      <c r="Q14" s="69">
        <f t="shared" si="11"/>
      </c>
      <c r="R14" s="66">
        <f t="shared" si="11"/>
      </c>
      <c r="S14" s="38">
        <f t="shared" si="11"/>
      </c>
      <c r="T14" s="67">
        <f t="shared" si="12"/>
      </c>
      <c r="V14" s="89">
        <f t="shared" si="5"/>
        <v>36806986</v>
      </c>
      <c r="W14" s="89">
        <f t="shared" si="6"/>
        <v>8</v>
      </c>
      <c r="X14" s="89">
        <f t="shared" si="7"/>
      </c>
      <c r="Y14" s="89">
        <f t="shared" si="8"/>
      </c>
    </row>
    <row r="15" spans="1:25" ht="18.75" customHeight="1">
      <c r="A15" s="46">
        <v>145</v>
      </c>
      <c r="B15" s="186" t="s">
        <v>201</v>
      </c>
      <c r="C15" s="181" t="s">
        <v>193</v>
      </c>
      <c r="D15" s="169">
        <v>0.65625</v>
      </c>
      <c r="E15" s="182">
        <v>262</v>
      </c>
      <c r="F15" s="182">
        <v>101</v>
      </c>
      <c r="G15" s="183">
        <f t="shared" si="9"/>
        <v>363</v>
      </c>
      <c r="H15" s="184">
        <v>10</v>
      </c>
      <c r="I15" s="185">
        <f t="shared" si="10"/>
        <v>9</v>
      </c>
      <c r="J15" s="44"/>
      <c r="K15" s="32"/>
      <c r="L15" s="33"/>
      <c r="M15" s="43">
        <f t="shared" si="13"/>
      </c>
      <c r="N15" s="35"/>
      <c r="O15" s="44"/>
      <c r="P15" s="68">
        <f t="shared" si="11"/>
      </c>
      <c r="Q15" s="69">
        <f t="shared" si="11"/>
      </c>
      <c r="R15" s="66">
        <f t="shared" si="11"/>
      </c>
      <c r="S15" s="38">
        <f t="shared" si="11"/>
      </c>
      <c r="T15" s="67">
        <f t="shared" si="12"/>
      </c>
      <c r="V15" s="89">
        <f t="shared" si="5"/>
        <v>36400990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146</v>
      </c>
      <c r="B16" s="186" t="s">
        <v>385</v>
      </c>
      <c r="C16" s="181" t="s">
        <v>386</v>
      </c>
      <c r="D16" s="169">
        <v>0.40625</v>
      </c>
      <c r="E16" s="182">
        <v>263</v>
      </c>
      <c r="F16" s="182">
        <v>96</v>
      </c>
      <c r="G16" s="183">
        <f t="shared" si="9"/>
        <v>359</v>
      </c>
      <c r="H16" s="184">
        <v>15</v>
      </c>
      <c r="I16" s="185">
        <f t="shared" si="10"/>
        <v>10</v>
      </c>
      <c r="J16" s="44"/>
      <c r="K16" s="32"/>
      <c r="L16" s="33"/>
      <c r="M16" s="43">
        <f t="shared" si="13"/>
      </c>
      <c r="N16" s="152"/>
      <c r="O16" s="45"/>
      <c r="P16" s="68">
        <f t="shared" si="11"/>
      </c>
      <c r="Q16" s="69">
        <f t="shared" si="11"/>
      </c>
      <c r="R16" s="66">
        <f t="shared" si="11"/>
      </c>
      <c r="S16" s="38">
        <f t="shared" si="11"/>
      </c>
      <c r="T16" s="67">
        <f t="shared" si="12"/>
      </c>
      <c r="V16" s="89">
        <f t="shared" si="5"/>
        <v>35995985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147</v>
      </c>
      <c r="B17" s="186" t="s">
        <v>280</v>
      </c>
      <c r="C17" s="181" t="s">
        <v>274</v>
      </c>
      <c r="D17" s="169">
        <v>0.46875</v>
      </c>
      <c r="E17" s="182">
        <v>269</v>
      </c>
      <c r="F17" s="182">
        <v>87</v>
      </c>
      <c r="G17" s="183">
        <f t="shared" si="9"/>
        <v>356</v>
      </c>
      <c r="H17" s="184">
        <v>18</v>
      </c>
      <c r="I17" s="185">
        <f t="shared" si="10"/>
        <v>11</v>
      </c>
      <c r="J17" s="44"/>
      <c r="K17" s="32"/>
      <c r="L17" s="33"/>
      <c r="M17" s="43">
        <f t="shared" si="13"/>
      </c>
      <c r="N17" s="35"/>
      <c r="O17" s="45"/>
      <c r="P17" s="68">
        <f t="shared" si="11"/>
      </c>
      <c r="Q17" s="69">
        <f t="shared" si="11"/>
      </c>
      <c r="R17" s="66">
        <f t="shared" si="11"/>
      </c>
      <c r="S17" s="38">
        <f t="shared" si="11"/>
      </c>
      <c r="T17" s="67">
        <f t="shared" si="12"/>
      </c>
      <c r="V17" s="89">
        <f t="shared" si="5"/>
        <v>35686982</v>
      </c>
      <c r="W17" s="89">
        <f t="shared" si="6"/>
        <v>11</v>
      </c>
      <c r="X17" s="89">
        <f t="shared" si="7"/>
      </c>
      <c r="Y17" s="89">
        <f t="shared" si="8"/>
      </c>
    </row>
    <row r="18" spans="1:25" ht="18.75" customHeight="1">
      <c r="A18" s="40">
        <v>148</v>
      </c>
      <c r="B18" s="186" t="s">
        <v>313</v>
      </c>
      <c r="C18" s="187" t="s">
        <v>314</v>
      </c>
      <c r="D18" s="169">
        <v>0.4375</v>
      </c>
      <c r="E18" s="182">
        <v>240</v>
      </c>
      <c r="F18" s="182">
        <v>114</v>
      </c>
      <c r="G18" s="183">
        <f t="shared" si="9"/>
        <v>354</v>
      </c>
      <c r="H18" s="184">
        <v>7</v>
      </c>
      <c r="I18" s="185">
        <f t="shared" si="10"/>
        <v>12</v>
      </c>
      <c r="J18" s="44"/>
      <c r="K18" s="32"/>
      <c r="L18" s="33"/>
      <c r="M18" s="43">
        <f t="shared" si="13"/>
      </c>
      <c r="N18" s="96"/>
      <c r="O18" s="51"/>
      <c r="P18" s="68">
        <f t="shared" si="11"/>
      </c>
      <c r="Q18" s="69">
        <f t="shared" si="11"/>
      </c>
      <c r="R18" s="66">
        <f t="shared" si="11"/>
      </c>
      <c r="S18" s="38">
        <f t="shared" si="11"/>
      </c>
      <c r="T18" s="67">
        <f t="shared" si="12"/>
      </c>
      <c r="V18" s="89">
        <f t="shared" si="5"/>
        <v>35513993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6">
        <v>149</v>
      </c>
      <c r="B19" s="186" t="s">
        <v>277</v>
      </c>
      <c r="C19" s="189" t="s">
        <v>243</v>
      </c>
      <c r="D19" s="169"/>
      <c r="E19" s="182">
        <v>272</v>
      </c>
      <c r="F19" s="182">
        <v>78</v>
      </c>
      <c r="G19" s="183">
        <f t="shared" si="9"/>
        <v>350</v>
      </c>
      <c r="H19" s="184">
        <v>18</v>
      </c>
      <c r="I19" s="185">
        <f t="shared" si="10"/>
        <v>13</v>
      </c>
      <c r="J19" s="44"/>
      <c r="K19" s="32"/>
      <c r="L19" s="33"/>
      <c r="M19" s="43">
        <f t="shared" si="13"/>
      </c>
      <c r="N19" s="48"/>
      <c r="O19" s="45"/>
      <c r="P19" s="68">
        <f t="shared" si="11"/>
      </c>
      <c r="Q19" s="69">
        <f t="shared" si="11"/>
      </c>
      <c r="R19" s="66">
        <f t="shared" si="11"/>
      </c>
      <c r="S19" s="38">
        <f t="shared" si="11"/>
      </c>
      <c r="T19" s="67">
        <f t="shared" si="12"/>
      </c>
      <c r="V19" s="89">
        <f t="shared" si="5"/>
        <v>35077982</v>
      </c>
      <c r="W19" s="89">
        <f t="shared" si="6"/>
        <v>13</v>
      </c>
      <c r="X19" s="89">
        <f t="shared" si="7"/>
      </c>
      <c r="Y19" s="89">
        <f t="shared" si="8"/>
      </c>
    </row>
    <row r="20" spans="1:25" ht="18.75" customHeight="1">
      <c r="A20" s="40">
        <v>150</v>
      </c>
      <c r="B20" s="188" t="s">
        <v>421</v>
      </c>
      <c r="C20" s="181" t="s">
        <v>422</v>
      </c>
      <c r="D20" s="169">
        <v>0.5625</v>
      </c>
      <c r="E20" s="182">
        <v>264</v>
      </c>
      <c r="F20" s="182">
        <v>84</v>
      </c>
      <c r="G20" s="183">
        <f t="shared" si="9"/>
        <v>348</v>
      </c>
      <c r="H20" s="184">
        <v>17</v>
      </c>
      <c r="I20" s="185">
        <f t="shared" si="10"/>
        <v>14</v>
      </c>
      <c r="J20" s="44"/>
      <c r="K20" s="32"/>
      <c r="L20" s="33"/>
      <c r="M20" s="43">
        <f t="shared" si="13"/>
      </c>
      <c r="N20" s="35"/>
      <c r="O20" s="44"/>
      <c r="P20" s="68">
        <f t="shared" si="11"/>
      </c>
      <c r="Q20" s="69">
        <f t="shared" si="11"/>
      </c>
      <c r="R20" s="66">
        <f t="shared" si="11"/>
      </c>
      <c r="S20" s="38">
        <f t="shared" si="11"/>
      </c>
      <c r="T20" s="67">
        <f t="shared" si="12"/>
      </c>
      <c r="V20" s="89">
        <f t="shared" si="5"/>
        <v>34883983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6">
        <v>151</v>
      </c>
      <c r="B21" s="188" t="s">
        <v>281</v>
      </c>
      <c r="C21" s="181" t="s">
        <v>155</v>
      </c>
      <c r="D21" s="169"/>
      <c r="E21" s="182">
        <v>236</v>
      </c>
      <c r="F21" s="182">
        <v>97</v>
      </c>
      <c r="G21" s="183">
        <f t="shared" si="9"/>
        <v>333</v>
      </c>
      <c r="H21" s="184">
        <v>18</v>
      </c>
      <c r="I21" s="185">
        <f t="shared" si="10"/>
        <v>15</v>
      </c>
      <c r="J21" s="44"/>
      <c r="K21" s="32"/>
      <c r="L21" s="33"/>
      <c r="M21" s="43">
        <f t="shared" si="13"/>
      </c>
      <c r="N21" s="48"/>
      <c r="O21" s="45"/>
      <c r="P21" s="68">
        <f t="shared" si="11"/>
      </c>
      <c r="Q21" s="69">
        <f t="shared" si="11"/>
      </c>
      <c r="R21" s="66">
        <f t="shared" si="11"/>
      </c>
      <c r="S21" s="38">
        <f t="shared" si="11"/>
      </c>
      <c r="T21" s="67">
        <f t="shared" si="12"/>
      </c>
      <c r="V21" s="89">
        <f t="shared" si="5"/>
        <v>33396982</v>
      </c>
      <c r="W21" s="89">
        <f t="shared" si="6"/>
        <v>15</v>
      </c>
      <c r="X21" s="89">
        <f t="shared" si="7"/>
      </c>
      <c r="Y21" s="89">
        <f t="shared" si="8"/>
      </c>
    </row>
    <row r="22" spans="1:25" ht="18.75" customHeight="1">
      <c r="A22" s="40">
        <v>152</v>
      </c>
      <c r="B22" s="188" t="s">
        <v>202</v>
      </c>
      <c r="C22" s="181" t="s">
        <v>184</v>
      </c>
      <c r="D22" s="169">
        <v>0.5</v>
      </c>
      <c r="E22" s="182">
        <v>259</v>
      </c>
      <c r="F22" s="182">
        <v>74</v>
      </c>
      <c r="G22" s="183">
        <f t="shared" si="9"/>
        <v>333</v>
      </c>
      <c r="H22" s="184">
        <v>18</v>
      </c>
      <c r="I22" s="185">
        <f t="shared" si="10"/>
        <v>16</v>
      </c>
      <c r="J22" s="44"/>
      <c r="K22" s="32"/>
      <c r="L22" s="33"/>
      <c r="M22" s="43">
        <f t="shared" si="13"/>
      </c>
      <c r="N22" s="35"/>
      <c r="O22" s="45"/>
      <c r="P22" s="68">
        <f t="shared" si="11"/>
      </c>
      <c r="Q22" s="69">
        <f t="shared" si="11"/>
      </c>
      <c r="R22" s="66">
        <f t="shared" si="11"/>
      </c>
      <c r="S22" s="38">
        <f t="shared" si="11"/>
      </c>
      <c r="T22" s="67">
        <f t="shared" si="12"/>
      </c>
      <c r="V22" s="89">
        <f t="shared" si="5"/>
        <v>33373982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6">
        <v>153</v>
      </c>
      <c r="B23" s="186" t="s">
        <v>315</v>
      </c>
      <c r="C23" s="189" t="s">
        <v>304</v>
      </c>
      <c r="D23" s="169"/>
      <c r="E23" s="182">
        <v>233</v>
      </c>
      <c r="F23" s="182">
        <v>96</v>
      </c>
      <c r="G23" s="183">
        <f t="shared" si="9"/>
        <v>329</v>
      </c>
      <c r="H23" s="184">
        <v>15</v>
      </c>
      <c r="I23" s="185">
        <f t="shared" si="10"/>
        <v>17</v>
      </c>
      <c r="J23" s="37"/>
      <c r="K23" s="32"/>
      <c r="L23" s="33"/>
      <c r="M23" s="43">
        <f t="shared" si="13"/>
      </c>
      <c r="N23" s="35"/>
      <c r="O23" s="37"/>
      <c r="P23" s="68">
        <f aca="true" t="shared" si="14" ref="P23:S26">IF(AND(ISNUMBER(E23),ISNUMBER(K23)),SUM(E23,K23),"")</f>
      </c>
      <c r="Q23" s="69">
        <f t="shared" si="14"/>
      </c>
      <c r="R23" s="66">
        <f t="shared" si="14"/>
      </c>
      <c r="S23" s="38">
        <f t="shared" si="14"/>
      </c>
      <c r="T23" s="67">
        <f t="shared" si="12"/>
      </c>
      <c r="U23" s="8"/>
      <c r="V23" s="88">
        <f t="shared" si="5"/>
        <v>32995985</v>
      </c>
      <c r="W23" s="88">
        <f t="shared" si="6"/>
        <v>17</v>
      </c>
      <c r="X23" s="88">
        <f t="shared" si="7"/>
      </c>
      <c r="Y23" s="88">
        <f t="shared" si="8"/>
      </c>
    </row>
    <row r="24" spans="1:25" ht="18.75" customHeight="1">
      <c r="A24" s="40">
        <v>154</v>
      </c>
      <c r="B24" s="194" t="s">
        <v>436</v>
      </c>
      <c r="C24" s="195" t="s">
        <v>161</v>
      </c>
      <c r="D24" s="169"/>
      <c r="E24" s="182">
        <v>241</v>
      </c>
      <c r="F24" s="182">
        <v>88</v>
      </c>
      <c r="G24" s="183">
        <f t="shared" si="9"/>
        <v>329</v>
      </c>
      <c r="H24" s="184">
        <v>20</v>
      </c>
      <c r="I24" s="185">
        <f t="shared" si="10"/>
        <v>18</v>
      </c>
      <c r="J24" s="44"/>
      <c r="K24" s="32"/>
      <c r="L24" s="33"/>
      <c r="M24" s="43">
        <f t="shared" si="13"/>
      </c>
      <c r="N24" s="35"/>
      <c r="O24" s="44"/>
      <c r="P24" s="68">
        <f t="shared" si="14"/>
      </c>
      <c r="Q24" s="69">
        <f t="shared" si="14"/>
      </c>
      <c r="R24" s="66">
        <f t="shared" si="14"/>
      </c>
      <c r="S24" s="38">
        <f t="shared" si="14"/>
      </c>
      <c r="T24" s="67">
        <f t="shared" si="12"/>
      </c>
      <c r="V24" s="89">
        <f t="shared" si="5"/>
        <v>32987980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6">
        <v>155</v>
      </c>
      <c r="B25" s="186" t="s">
        <v>388</v>
      </c>
      <c r="C25" s="181" t="s">
        <v>396</v>
      </c>
      <c r="D25" s="169">
        <v>0.375</v>
      </c>
      <c r="E25" s="182">
        <v>244</v>
      </c>
      <c r="F25" s="182">
        <v>78</v>
      </c>
      <c r="G25" s="183">
        <f t="shared" si="9"/>
        <v>322</v>
      </c>
      <c r="H25" s="184">
        <v>20</v>
      </c>
      <c r="I25" s="185">
        <f t="shared" si="10"/>
        <v>19</v>
      </c>
      <c r="J25" s="44"/>
      <c r="K25" s="32"/>
      <c r="L25" s="33"/>
      <c r="M25" s="43">
        <f t="shared" si="13"/>
      </c>
      <c r="N25" s="48"/>
      <c r="O25" s="45"/>
      <c r="P25" s="68">
        <f t="shared" si="14"/>
      </c>
      <c r="Q25" s="69">
        <f t="shared" si="14"/>
      </c>
      <c r="R25" s="66">
        <f t="shared" si="14"/>
      </c>
      <c r="S25" s="38">
        <f t="shared" si="14"/>
      </c>
      <c r="T25" s="67">
        <f t="shared" si="12"/>
      </c>
      <c r="V25" s="89">
        <f t="shared" si="5"/>
        <v>32277980</v>
      </c>
      <c r="W25" s="89">
        <f t="shared" si="6"/>
        <v>19</v>
      </c>
      <c r="X25" s="89">
        <f t="shared" si="7"/>
      </c>
      <c r="Y25" s="89">
        <f t="shared" si="8"/>
      </c>
    </row>
    <row r="26" spans="1:25" ht="18.75" customHeight="1">
      <c r="A26" s="54">
        <v>156</v>
      </c>
      <c r="B26" s="237" t="s">
        <v>476</v>
      </c>
      <c r="C26" s="238" t="s">
        <v>349</v>
      </c>
      <c r="D26" s="251">
        <v>0.53125</v>
      </c>
      <c r="E26" s="282" t="s">
        <v>475</v>
      </c>
      <c r="F26" s="191"/>
      <c r="G26" s="192">
        <f t="shared" si="9"/>
      </c>
      <c r="H26" s="239"/>
      <c r="I26" s="240">
        <f t="shared" si="10"/>
      </c>
      <c r="J26" s="241"/>
      <c r="K26" s="242"/>
      <c r="L26" s="56"/>
      <c r="M26" s="73">
        <f t="shared" si="13"/>
      </c>
      <c r="N26" s="57"/>
      <c r="O26" s="243"/>
      <c r="P26" s="72">
        <f t="shared" si="14"/>
      </c>
      <c r="Q26" s="75">
        <f t="shared" si="14"/>
      </c>
      <c r="R26" s="76">
        <f t="shared" si="14"/>
      </c>
      <c r="S26" s="60">
        <f t="shared" si="14"/>
      </c>
      <c r="T26" s="77">
        <f t="shared" si="12"/>
      </c>
      <c r="V26" s="89">
        <f t="shared" si="5"/>
      </c>
      <c r="W26" s="89">
        <f t="shared" si="6"/>
      </c>
      <c r="X26" s="89">
        <f t="shared" si="7"/>
      </c>
      <c r="Y26" s="89">
        <f t="shared" si="8"/>
      </c>
    </row>
    <row r="27" spans="16:20" ht="12.75">
      <c r="P27" s="5"/>
      <c r="Q27" s="5"/>
      <c r="R27" s="5"/>
      <c r="T27" s="5"/>
    </row>
    <row r="28" spans="16:20" ht="12.75">
      <c r="P28" s="5"/>
      <c r="Q28" s="5"/>
      <c r="R28" s="5"/>
      <c r="T28" s="5"/>
    </row>
  </sheetData>
  <conditionalFormatting sqref="L12:L26 L7:L8 L10">
    <cfRule type="cellIs" priority="1" dxfId="2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0" operator="greaterThanOrEqual" stopIfTrue="1">
      <formula>150</formula>
    </cfRule>
  </conditionalFormatting>
  <conditionalFormatting sqref="K7:K26">
    <cfRule type="cellIs" priority="4" dxfId="2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0" operator="greaterThanOrEqual" stopIfTrue="1">
      <formula>300</formula>
    </cfRule>
  </conditionalFormatting>
  <conditionalFormatting sqref="I7:I26">
    <cfRule type="cellIs" priority="7" dxfId="1" operator="between" stopIfTrue="1">
      <formula>1</formula>
      <formula>6</formula>
    </cfRule>
    <cfRule type="cellIs" priority="8" dxfId="2" operator="greaterThanOrEqual" stopIfTrue="1">
      <formula>7</formula>
    </cfRule>
  </conditionalFormatting>
  <conditionalFormatting sqref="T7:T26">
    <cfRule type="cellIs" priority="9" dxfId="24" operator="between" stopIfTrue="1">
      <formula>1</formula>
      <formula>3</formula>
    </cfRule>
    <cfRule type="cellIs" priority="10" dxfId="2" operator="between" stopIfTrue="1">
      <formula>4</formula>
      <formula>6</formula>
    </cfRule>
    <cfRule type="cellIs" priority="11" dxfId="22" operator="greaterThanOrEqual" stopIfTrue="1">
      <formula>7</formula>
    </cfRule>
  </conditionalFormatting>
  <conditionalFormatting sqref="N9 N13 N24:N26">
    <cfRule type="cellIs" priority="12" dxfId="0" operator="equal" stopIfTrue="1">
      <formula>0</formula>
    </cfRule>
    <cfRule type="cellIs" priority="13" dxfId="1" operator="equal" stopIfTrue="1">
      <formula>1</formula>
    </cfRule>
    <cfRule type="cellIs" priority="14" dxfId="19" operator="greaterThan" stopIfTrue="1">
      <formula>1</formula>
    </cfRule>
  </conditionalFormatting>
  <conditionalFormatting sqref="G7:G26">
    <cfRule type="cellIs" priority="15" dxfId="2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0" operator="greaterThan" stopIfTrue="1">
      <formula>450</formula>
    </cfRule>
  </conditionalFormatting>
  <conditionalFormatting sqref="S7:S26 H7:H26">
    <cfRule type="cellIs" priority="18" dxfId="0" operator="equal" stopIfTrue="1">
      <formula>0</formula>
    </cfRule>
  </conditionalFormatting>
  <conditionalFormatting sqref="E7:E26">
    <cfRule type="cellIs" priority="19" dxfId="0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6">
    <cfRule type="cellIs" priority="21" dxfId="0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12:M26 M7:M8 M10">
    <cfRule type="cellIs" priority="23" dxfId="0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6">
    <cfRule type="cellIs" priority="25" dxfId="0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6">
    <cfRule type="cellIs" priority="27" dxfId="0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6">
    <cfRule type="cellIs" priority="29" dxfId="0" operator="greaterThanOrEqual" stopIfTrue="1">
      <formula>600</formula>
    </cfRule>
    <cfRule type="cellIs" priority="30" dxfId="1" operator="greaterThanOrEqual" stopIfTrue="1">
      <formula>550</formula>
    </cfRule>
  </conditionalFormatting>
  <printOptions/>
  <pageMargins left="0.52" right="0.42" top="0.54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3">
      <selection activeCell="AA5" sqref="AA5"/>
    </sheetView>
  </sheetViews>
  <sheetFormatPr defaultColWidth="11.421875" defaultRowHeight="12.75"/>
  <cols>
    <col min="1" max="1" width="3.421875" style="6" customWidth="1"/>
    <col min="2" max="2" width="26.00390625" style="5" customWidth="1"/>
    <col min="3" max="3" width="20.7109375" style="5" customWidth="1"/>
    <col min="4" max="4" width="4.57421875" style="6" customWidth="1"/>
    <col min="5" max="7" width="5.8515625" style="6" customWidth="1"/>
    <col min="8" max="8" width="3.8515625" style="6" customWidth="1"/>
    <col min="9" max="9" width="4.710937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165</v>
      </c>
      <c r="D3" s="9" t="s">
        <v>168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24</v>
      </c>
      <c r="B5" s="11"/>
      <c r="C5" s="12"/>
      <c r="D5" s="13" t="s">
        <v>20</v>
      </c>
      <c r="E5" s="14"/>
      <c r="F5" s="14"/>
      <c r="G5" s="14"/>
      <c r="H5" s="14"/>
      <c r="I5" s="15"/>
      <c r="J5" s="16"/>
      <c r="K5" s="13" t="s">
        <v>173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157</v>
      </c>
      <c r="B7" s="29" t="s">
        <v>587</v>
      </c>
      <c r="C7" s="47" t="s">
        <v>243</v>
      </c>
      <c r="D7" s="168">
        <v>0.625</v>
      </c>
      <c r="E7" s="33">
        <v>333</v>
      </c>
      <c r="F7" s="33">
        <v>177</v>
      </c>
      <c r="G7" s="43">
        <f aca="true" t="shared" si="0" ref="G7:G12">IF(SUM(E7,F7)&gt;0,SUM(E7,F7),"")</f>
        <v>510</v>
      </c>
      <c r="H7" s="175">
        <v>0</v>
      </c>
      <c r="I7" s="63">
        <f aca="true" t="shared" si="1" ref="I7:I12">IF(W7&gt;0,W7,"")</f>
        <v>1</v>
      </c>
      <c r="J7" s="44"/>
      <c r="K7" s="32">
        <v>291</v>
      </c>
      <c r="L7" s="33">
        <v>147</v>
      </c>
      <c r="M7" s="43">
        <f aca="true" t="shared" si="2" ref="M7:M13">IF(SUM(K7,L7)&gt;0,SUM(K7,L7),"")</f>
        <v>438</v>
      </c>
      <c r="N7" s="35">
        <v>0</v>
      </c>
      <c r="O7" s="45"/>
      <c r="P7" s="64">
        <f aca="true" t="shared" si="3" ref="P7:S13">IF(AND(ISNUMBER(E7),ISNUMBER(K7)),SUM(E7,K7),"")</f>
        <v>624</v>
      </c>
      <c r="Q7" s="65">
        <f t="shared" si="3"/>
        <v>324</v>
      </c>
      <c r="R7" s="66">
        <f t="shared" si="3"/>
        <v>948</v>
      </c>
      <c r="S7" s="38">
        <f t="shared" si="3"/>
        <v>0</v>
      </c>
      <c r="T7" s="67">
        <f aca="true" t="shared" si="4" ref="T7:T13">IF(Y7&gt;0,Y7,"")</f>
        <v>1</v>
      </c>
      <c r="V7" s="88">
        <f aca="true" t="shared" si="5" ref="V7:V28">IF(SUM(G7)&gt;0,100000*G7+1000*F7-H7,"")</f>
        <v>51177000</v>
      </c>
      <c r="W7" s="88">
        <f aca="true" t="shared" si="6" ref="W7:W28">IF(SUM(G7)&gt;0,RANK(V7,$V$7:$V$28,0),"")</f>
        <v>1</v>
      </c>
      <c r="X7" s="88">
        <f aca="true" t="shared" si="7" ref="X7:X28">IF(AND(SUM(Q7)&gt;0,ISNUMBER(S7)),100000*R7+1000*Q7-S7,"")</f>
        <v>95124000</v>
      </c>
      <c r="Y7" s="88">
        <f aca="true" t="shared" si="8" ref="Y7:Y28">IF(AND(SUM(Q7)&gt;0,ISNUMBER(S7)),RANK(X7,$X$7:$X$28,0),"")</f>
        <v>1</v>
      </c>
    </row>
    <row r="8" spans="1:25" ht="18.75" customHeight="1">
      <c r="A8" s="40">
        <v>158</v>
      </c>
      <c r="B8" s="41" t="s">
        <v>217</v>
      </c>
      <c r="C8" s="47" t="s">
        <v>213</v>
      </c>
      <c r="D8" s="169"/>
      <c r="E8" s="33">
        <v>290</v>
      </c>
      <c r="F8" s="33">
        <v>168</v>
      </c>
      <c r="G8" s="43">
        <f t="shared" si="0"/>
        <v>458</v>
      </c>
      <c r="H8" s="175">
        <v>2</v>
      </c>
      <c r="I8" s="63">
        <f t="shared" si="1"/>
        <v>6</v>
      </c>
      <c r="J8" s="44"/>
      <c r="K8" s="32">
        <v>303</v>
      </c>
      <c r="L8" s="33">
        <v>150</v>
      </c>
      <c r="M8" s="43">
        <f t="shared" si="2"/>
        <v>453</v>
      </c>
      <c r="N8" s="35">
        <v>6</v>
      </c>
      <c r="O8" s="44"/>
      <c r="P8" s="68">
        <f t="shared" si="3"/>
        <v>593</v>
      </c>
      <c r="Q8" s="69">
        <f t="shared" si="3"/>
        <v>318</v>
      </c>
      <c r="R8" s="66">
        <f t="shared" si="3"/>
        <v>911</v>
      </c>
      <c r="S8" s="38">
        <f t="shared" si="3"/>
        <v>8</v>
      </c>
      <c r="T8" s="67">
        <f t="shared" si="4"/>
        <v>2</v>
      </c>
      <c r="U8" s="70"/>
      <c r="V8" s="89">
        <f t="shared" si="5"/>
        <v>45967998</v>
      </c>
      <c r="W8" s="89">
        <f t="shared" si="6"/>
        <v>6</v>
      </c>
      <c r="X8" s="89">
        <f t="shared" si="7"/>
        <v>91417992</v>
      </c>
      <c r="Y8" s="89">
        <f t="shared" si="8"/>
        <v>2</v>
      </c>
    </row>
    <row r="9" spans="1:26" ht="18.75" customHeight="1">
      <c r="A9" s="46">
        <v>159</v>
      </c>
      <c r="B9" s="41" t="s">
        <v>348</v>
      </c>
      <c r="C9" s="42" t="s">
        <v>349</v>
      </c>
      <c r="D9" s="169"/>
      <c r="E9" s="33">
        <v>301</v>
      </c>
      <c r="F9" s="33">
        <v>158</v>
      </c>
      <c r="G9" s="43">
        <f t="shared" si="0"/>
        <v>459</v>
      </c>
      <c r="H9" s="175">
        <v>3</v>
      </c>
      <c r="I9" s="36">
        <f t="shared" si="1"/>
        <v>5</v>
      </c>
      <c r="J9" s="44"/>
      <c r="K9" s="32">
        <v>275</v>
      </c>
      <c r="L9" s="33">
        <v>160</v>
      </c>
      <c r="M9" s="43">
        <f t="shared" si="2"/>
        <v>435</v>
      </c>
      <c r="N9" s="35">
        <v>3</v>
      </c>
      <c r="O9" s="45"/>
      <c r="P9" s="68">
        <f t="shared" si="3"/>
        <v>576</v>
      </c>
      <c r="Q9" s="69">
        <f t="shared" si="3"/>
        <v>318</v>
      </c>
      <c r="R9" s="66">
        <f t="shared" si="3"/>
        <v>894</v>
      </c>
      <c r="S9" s="38">
        <f t="shared" si="3"/>
        <v>6</v>
      </c>
      <c r="T9" s="67">
        <f t="shared" si="4"/>
        <v>3</v>
      </c>
      <c r="V9" s="89">
        <f t="shared" si="5"/>
        <v>46057997</v>
      </c>
      <c r="W9" s="89">
        <f t="shared" si="6"/>
        <v>5</v>
      </c>
      <c r="X9" s="89">
        <f t="shared" si="7"/>
        <v>89717994</v>
      </c>
      <c r="Y9" s="89">
        <f t="shared" si="8"/>
        <v>3</v>
      </c>
      <c r="Z9" s="103"/>
    </row>
    <row r="10" spans="1:25" ht="18.75" customHeight="1">
      <c r="A10" s="40">
        <v>160</v>
      </c>
      <c r="B10" s="41" t="s">
        <v>470</v>
      </c>
      <c r="C10" s="42" t="s">
        <v>18</v>
      </c>
      <c r="D10" s="169"/>
      <c r="E10" s="33">
        <v>297</v>
      </c>
      <c r="F10" s="33">
        <v>183</v>
      </c>
      <c r="G10" s="43">
        <f t="shared" si="0"/>
        <v>480</v>
      </c>
      <c r="H10" s="175">
        <v>2</v>
      </c>
      <c r="I10" s="63">
        <f t="shared" si="1"/>
        <v>2</v>
      </c>
      <c r="J10" s="37"/>
      <c r="K10" s="32">
        <v>314</v>
      </c>
      <c r="L10" s="33">
        <v>96</v>
      </c>
      <c r="M10" s="43">
        <f t="shared" si="2"/>
        <v>410</v>
      </c>
      <c r="N10" s="35">
        <v>8</v>
      </c>
      <c r="O10" s="37"/>
      <c r="P10" s="68">
        <f t="shared" si="3"/>
        <v>611</v>
      </c>
      <c r="Q10" s="69">
        <f t="shared" si="3"/>
        <v>279</v>
      </c>
      <c r="R10" s="66">
        <f t="shared" si="3"/>
        <v>890</v>
      </c>
      <c r="S10" s="38">
        <f t="shared" si="3"/>
        <v>10</v>
      </c>
      <c r="T10" s="67">
        <f t="shared" si="4"/>
        <v>4</v>
      </c>
      <c r="V10" s="89">
        <f t="shared" si="5"/>
        <v>48182998</v>
      </c>
      <c r="W10" s="89">
        <f t="shared" si="6"/>
        <v>2</v>
      </c>
      <c r="X10" s="89">
        <f t="shared" si="7"/>
        <v>89278990</v>
      </c>
      <c r="Y10" s="89">
        <f t="shared" si="8"/>
        <v>4</v>
      </c>
    </row>
    <row r="11" spans="1:25" ht="18.75" customHeight="1">
      <c r="A11" s="46">
        <v>161</v>
      </c>
      <c r="B11" s="41" t="s">
        <v>214</v>
      </c>
      <c r="C11" s="47" t="s">
        <v>215</v>
      </c>
      <c r="D11" s="169">
        <v>0.65625</v>
      </c>
      <c r="E11" s="33">
        <v>296</v>
      </c>
      <c r="F11" s="33">
        <v>165</v>
      </c>
      <c r="G11" s="43">
        <f t="shared" si="0"/>
        <v>461</v>
      </c>
      <c r="H11" s="175">
        <v>5</v>
      </c>
      <c r="I11" s="63">
        <f t="shared" si="1"/>
        <v>4</v>
      </c>
      <c r="J11" s="44"/>
      <c r="K11" s="32">
        <v>279</v>
      </c>
      <c r="L11" s="33">
        <v>140</v>
      </c>
      <c r="M11" s="43">
        <f t="shared" si="2"/>
        <v>419</v>
      </c>
      <c r="N11" s="35">
        <v>5</v>
      </c>
      <c r="O11" s="45"/>
      <c r="P11" s="68">
        <f t="shared" si="3"/>
        <v>575</v>
      </c>
      <c r="Q11" s="69">
        <f t="shared" si="3"/>
        <v>305</v>
      </c>
      <c r="R11" s="66">
        <f t="shared" si="3"/>
        <v>880</v>
      </c>
      <c r="S11" s="38">
        <f t="shared" si="3"/>
        <v>10</v>
      </c>
      <c r="T11" s="67">
        <f t="shared" si="4"/>
        <v>5</v>
      </c>
      <c r="V11" s="89">
        <f t="shared" si="5"/>
        <v>46264995</v>
      </c>
      <c r="W11" s="89">
        <f t="shared" si="6"/>
        <v>4</v>
      </c>
      <c r="X11" s="89">
        <f t="shared" si="7"/>
        <v>88304990</v>
      </c>
      <c r="Y11" s="89">
        <f t="shared" si="8"/>
        <v>5</v>
      </c>
    </row>
    <row r="12" spans="1:25" ht="18.75" customHeight="1">
      <c r="A12" s="40">
        <v>162</v>
      </c>
      <c r="B12" s="52" t="s">
        <v>347</v>
      </c>
      <c r="C12" s="47" t="s">
        <v>328</v>
      </c>
      <c r="D12" s="169"/>
      <c r="E12" s="33">
        <v>313</v>
      </c>
      <c r="F12" s="33">
        <v>149</v>
      </c>
      <c r="G12" s="43">
        <f t="shared" si="0"/>
        <v>462</v>
      </c>
      <c r="H12" s="175">
        <v>6</v>
      </c>
      <c r="I12" s="63">
        <f t="shared" si="1"/>
        <v>3</v>
      </c>
      <c r="J12" s="44"/>
      <c r="K12" s="32">
        <v>268</v>
      </c>
      <c r="L12" s="33">
        <v>139</v>
      </c>
      <c r="M12" s="43">
        <f t="shared" si="2"/>
        <v>407</v>
      </c>
      <c r="N12" s="35">
        <v>5</v>
      </c>
      <c r="O12" s="44"/>
      <c r="P12" s="68">
        <f t="shared" si="3"/>
        <v>581</v>
      </c>
      <c r="Q12" s="69">
        <f t="shared" si="3"/>
        <v>288</v>
      </c>
      <c r="R12" s="66">
        <f t="shared" si="3"/>
        <v>869</v>
      </c>
      <c r="S12" s="38">
        <f t="shared" si="3"/>
        <v>11</v>
      </c>
      <c r="T12" s="67">
        <f t="shared" si="4"/>
        <v>6</v>
      </c>
      <c r="V12" s="89">
        <f t="shared" si="5"/>
        <v>46348994</v>
      </c>
      <c r="W12" s="89">
        <f t="shared" si="6"/>
        <v>3</v>
      </c>
      <c r="X12" s="89">
        <f t="shared" si="7"/>
        <v>87187989</v>
      </c>
      <c r="Y12" s="89">
        <f t="shared" si="8"/>
        <v>6</v>
      </c>
    </row>
    <row r="13" spans="1:25" ht="18.75" customHeight="1">
      <c r="A13" s="46">
        <v>163</v>
      </c>
      <c r="B13" s="172" t="s">
        <v>318</v>
      </c>
      <c r="C13" s="260" t="s">
        <v>319</v>
      </c>
      <c r="D13" s="169">
        <v>0.4375</v>
      </c>
      <c r="E13" s="33">
        <v>299</v>
      </c>
      <c r="F13" s="33">
        <v>159</v>
      </c>
      <c r="G13" s="43">
        <f aca="true" t="shared" si="9" ref="G13:G28">IF(SUM(E13,F13)&gt;0,SUM(E13,F13),"")</f>
        <v>458</v>
      </c>
      <c r="H13" s="175">
        <v>3</v>
      </c>
      <c r="I13" s="36">
        <f aca="true" t="shared" si="10" ref="I13:I28">IF(W13&gt;0,W13,"")</f>
        <v>7</v>
      </c>
      <c r="J13" s="44"/>
      <c r="K13" s="32"/>
      <c r="L13" s="33"/>
      <c r="M13" s="43">
        <f t="shared" si="2"/>
      </c>
      <c r="N13" s="35"/>
      <c r="O13" s="45"/>
      <c r="P13" s="68">
        <f t="shared" si="3"/>
      </c>
      <c r="Q13" s="69">
        <f t="shared" si="3"/>
      </c>
      <c r="R13" s="66">
        <f t="shared" si="3"/>
      </c>
      <c r="S13" s="38">
        <f t="shared" si="3"/>
      </c>
      <c r="T13" s="67">
        <f t="shared" si="4"/>
      </c>
      <c r="V13" s="89">
        <f t="shared" si="5"/>
        <v>45958997</v>
      </c>
      <c r="W13" s="89">
        <f t="shared" si="6"/>
        <v>7</v>
      </c>
      <c r="X13" s="89">
        <f t="shared" si="7"/>
      </c>
      <c r="Y13" s="89">
        <f t="shared" si="8"/>
      </c>
    </row>
    <row r="14" spans="1:25" ht="18.75" customHeight="1">
      <c r="A14" s="40">
        <v>164</v>
      </c>
      <c r="B14" s="41" t="s">
        <v>244</v>
      </c>
      <c r="C14" s="50" t="s">
        <v>243</v>
      </c>
      <c r="D14" s="169"/>
      <c r="E14" s="33">
        <v>298</v>
      </c>
      <c r="F14" s="33">
        <v>157</v>
      </c>
      <c r="G14" s="43">
        <f t="shared" si="9"/>
        <v>455</v>
      </c>
      <c r="H14" s="175">
        <v>5</v>
      </c>
      <c r="I14" s="63">
        <f t="shared" si="10"/>
        <v>8</v>
      </c>
      <c r="J14" s="44"/>
      <c r="K14" s="32"/>
      <c r="L14" s="33"/>
      <c r="M14" s="43">
        <f aca="true" t="shared" si="11" ref="M14:M28">IF(SUM(K14,L14)&gt;0,SUM(K14,L14),"")</f>
      </c>
      <c r="N14" s="35"/>
      <c r="O14" s="45"/>
      <c r="P14" s="68">
        <f aca="true" t="shared" si="12" ref="P14:P28">IF(AND(ISNUMBER(E14),ISNUMBER(K14)),SUM(E14,K14),"")</f>
      </c>
      <c r="Q14" s="69">
        <f aca="true" t="shared" si="13" ref="Q14:Q28">IF(AND(ISNUMBER(F14),ISNUMBER(L14)),SUM(F14,L14),"")</f>
      </c>
      <c r="R14" s="66">
        <f aca="true" t="shared" si="14" ref="R14:R28">IF(AND(ISNUMBER(G14),ISNUMBER(M14)),SUM(G14,M14),"")</f>
      </c>
      <c r="S14" s="38">
        <f aca="true" t="shared" si="15" ref="S14:S28">IF(AND(ISNUMBER(H14),ISNUMBER(N14)),SUM(H14,N14),"")</f>
      </c>
      <c r="T14" s="67">
        <f aca="true" t="shared" si="16" ref="T14:T28">IF(Y14&gt;0,Y14,"")</f>
      </c>
      <c r="V14" s="89">
        <f t="shared" si="5"/>
        <v>45656995</v>
      </c>
      <c r="W14" s="89">
        <f t="shared" si="6"/>
        <v>8</v>
      </c>
      <c r="X14" s="89">
        <f t="shared" si="7"/>
      </c>
      <c r="Y14" s="89">
        <f t="shared" si="8"/>
      </c>
    </row>
    <row r="15" spans="1:25" ht="18.75" customHeight="1">
      <c r="A15" s="46">
        <v>165</v>
      </c>
      <c r="B15" s="41" t="s">
        <v>248</v>
      </c>
      <c r="C15" s="50" t="s">
        <v>247</v>
      </c>
      <c r="D15" s="169"/>
      <c r="E15" s="33">
        <v>310</v>
      </c>
      <c r="F15" s="33">
        <v>142</v>
      </c>
      <c r="G15" s="43">
        <f t="shared" si="9"/>
        <v>452</v>
      </c>
      <c r="H15" s="175">
        <v>2</v>
      </c>
      <c r="I15" s="63">
        <f t="shared" si="10"/>
        <v>9</v>
      </c>
      <c r="J15" s="44"/>
      <c r="K15" s="32"/>
      <c r="L15" s="33"/>
      <c r="M15" s="43">
        <f t="shared" si="11"/>
      </c>
      <c r="N15" s="90"/>
      <c r="O15" s="45"/>
      <c r="P15" s="68">
        <f t="shared" si="12"/>
      </c>
      <c r="Q15" s="69">
        <f t="shared" si="13"/>
      </c>
      <c r="R15" s="66">
        <f t="shared" si="14"/>
      </c>
      <c r="S15" s="38">
        <f t="shared" si="15"/>
      </c>
      <c r="T15" s="67">
        <f t="shared" si="16"/>
      </c>
      <c r="V15" s="89">
        <f t="shared" si="5"/>
        <v>45341998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166</v>
      </c>
      <c r="B16" s="94" t="s">
        <v>351</v>
      </c>
      <c r="C16" s="95" t="s">
        <v>350</v>
      </c>
      <c r="D16" s="169">
        <v>0.40625</v>
      </c>
      <c r="E16" s="33">
        <v>298</v>
      </c>
      <c r="F16" s="33">
        <v>146</v>
      </c>
      <c r="G16" s="43">
        <f t="shared" si="9"/>
        <v>444</v>
      </c>
      <c r="H16" s="175">
        <v>3</v>
      </c>
      <c r="I16" s="63">
        <f t="shared" si="10"/>
        <v>10</v>
      </c>
      <c r="J16" s="44"/>
      <c r="K16" s="32"/>
      <c r="L16" s="33"/>
      <c r="M16" s="43">
        <f t="shared" si="11"/>
      </c>
      <c r="N16" s="35"/>
      <c r="O16" s="45"/>
      <c r="P16" s="68">
        <f t="shared" si="12"/>
      </c>
      <c r="Q16" s="69">
        <f t="shared" si="13"/>
      </c>
      <c r="R16" s="66">
        <f t="shared" si="14"/>
      </c>
      <c r="S16" s="38">
        <f t="shared" si="15"/>
      </c>
      <c r="T16" s="67">
        <f t="shared" si="16"/>
      </c>
      <c r="V16" s="89">
        <f t="shared" si="5"/>
        <v>44545997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167</v>
      </c>
      <c r="B17" s="41" t="s">
        <v>406</v>
      </c>
      <c r="C17" s="47" t="s">
        <v>147</v>
      </c>
      <c r="D17" s="169"/>
      <c r="E17" s="33">
        <v>287</v>
      </c>
      <c r="F17" s="33">
        <v>150</v>
      </c>
      <c r="G17" s="43">
        <f t="shared" si="9"/>
        <v>437</v>
      </c>
      <c r="H17" s="175">
        <v>3</v>
      </c>
      <c r="I17" s="63">
        <f t="shared" si="10"/>
        <v>11</v>
      </c>
      <c r="J17" s="44"/>
      <c r="K17" s="32"/>
      <c r="L17" s="33"/>
      <c r="M17" s="43">
        <f t="shared" si="11"/>
      </c>
      <c r="N17" s="35"/>
      <c r="O17" s="45"/>
      <c r="P17" s="68">
        <f t="shared" si="12"/>
      </c>
      <c r="Q17" s="69">
        <f t="shared" si="13"/>
      </c>
      <c r="R17" s="66">
        <f t="shared" si="14"/>
      </c>
      <c r="S17" s="38">
        <f t="shared" si="15"/>
      </c>
      <c r="T17" s="67">
        <f t="shared" si="16"/>
      </c>
      <c r="V17" s="89">
        <f t="shared" si="5"/>
        <v>43849997</v>
      </c>
      <c r="W17" s="89">
        <f t="shared" si="6"/>
        <v>11</v>
      </c>
      <c r="X17" s="89">
        <f t="shared" si="7"/>
      </c>
      <c r="Y17" s="89">
        <f t="shared" si="8"/>
      </c>
    </row>
    <row r="18" spans="1:25" ht="18.75" customHeight="1">
      <c r="A18" s="40">
        <v>168</v>
      </c>
      <c r="B18" s="41" t="s">
        <v>216</v>
      </c>
      <c r="C18" s="42" t="s">
        <v>210</v>
      </c>
      <c r="D18" s="169">
        <v>0.5</v>
      </c>
      <c r="E18" s="33">
        <v>313</v>
      </c>
      <c r="F18" s="33">
        <v>123</v>
      </c>
      <c r="G18" s="43">
        <f t="shared" si="9"/>
        <v>436</v>
      </c>
      <c r="H18" s="176">
        <v>5</v>
      </c>
      <c r="I18" s="63">
        <f t="shared" si="10"/>
        <v>12</v>
      </c>
      <c r="J18" s="44"/>
      <c r="K18" s="32"/>
      <c r="L18" s="33"/>
      <c r="M18" s="43">
        <f t="shared" si="11"/>
      </c>
      <c r="N18" s="35"/>
      <c r="O18" s="51"/>
      <c r="P18" s="68">
        <f t="shared" si="12"/>
      </c>
      <c r="Q18" s="69">
        <f t="shared" si="13"/>
      </c>
      <c r="R18" s="66">
        <f t="shared" si="14"/>
      </c>
      <c r="S18" s="38">
        <f t="shared" si="15"/>
      </c>
      <c r="T18" s="67">
        <f t="shared" si="16"/>
      </c>
      <c r="V18" s="89">
        <f t="shared" si="5"/>
        <v>43722995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6">
        <v>169</v>
      </c>
      <c r="B19" s="41" t="s">
        <v>245</v>
      </c>
      <c r="C19" s="50" t="s">
        <v>246</v>
      </c>
      <c r="D19" s="169">
        <v>0.46875</v>
      </c>
      <c r="E19" s="33">
        <v>293</v>
      </c>
      <c r="F19" s="33">
        <v>140</v>
      </c>
      <c r="G19" s="43">
        <f t="shared" si="9"/>
        <v>433</v>
      </c>
      <c r="H19" s="175">
        <v>4</v>
      </c>
      <c r="I19" s="63">
        <f t="shared" si="10"/>
        <v>13</v>
      </c>
      <c r="J19" s="44"/>
      <c r="K19" s="32"/>
      <c r="L19" s="33"/>
      <c r="M19" s="43">
        <f t="shared" si="11"/>
      </c>
      <c r="N19" s="35"/>
      <c r="O19" s="45"/>
      <c r="P19" s="68">
        <f t="shared" si="12"/>
      </c>
      <c r="Q19" s="69">
        <f t="shared" si="13"/>
      </c>
      <c r="R19" s="66">
        <f t="shared" si="14"/>
      </c>
      <c r="S19" s="38">
        <f t="shared" si="15"/>
      </c>
      <c r="T19" s="67">
        <f t="shared" si="16"/>
      </c>
      <c r="V19" s="89">
        <f t="shared" si="5"/>
        <v>43439996</v>
      </c>
      <c r="W19" s="89">
        <f t="shared" si="6"/>
        <v>13</v>
      </c>
      <c r="X19" s="89">
        <f t="shared" si="7"/>
      </c>
      <c r="Y19" s="89">
        <f t="shared" si="8"/>
      </c>
    </row>
    <row r="20" spans="1:25" ht="18.75" customHeight="1">
      <c r="A20" s="40">
        <v>170</v>
      </c>
      <c r="B20" s="171" t="s">
        <v>320</v>
      </c>
      <c r="C20" s="174" t="s">
        <v>309</v>
      </c>
      <c r="D20" s="169"/>
      <c r="E20" s="33">
        <v>281</v>
      </c>
      <c r="F20" s="33">
        <v>149</v>
      </c>
      <c r="G20" s="43">
        <f t="shared" si="9"/>
        <v>430</v>
      </c>
      <c r="H20" s="175">
        <v>3</v>
      </c>
      <c r="I20" s="63">
        <f t="shared" si="10"/>
        <v>14</v>
      </c>
      <c r="J20" s="44"/>
      <c r="K20" s="32"/>
      <c r="L20" s="33"/>
      <c r="M20" s="43">
        <f t="shared" si="11"/>
      </c>
      <c r="N20" s="35"/>
      <c r="O20" s="45"/>
      <c r="P20" s="68">
        <f t="shared" si="12"/>
      </c>
      <c r="Q20" s="69">
        <f t="shared" si="13"/>
      </c>
      <c r="R20" s="66">
        <f t="shared" si="14"/>
      </c>
      <c r="S20" s="38">
        <f t="shared" si="15"/>
      </c>
      <c r="T20" s="67">
        <f t="shared" si="16"/>
      </c>
      <c r="V20" s="89">
        <f t="shared" si="5"/>
        <v>43148997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6">
        <v>171</v>
      </c>
      <c r="B21" s="52" t="s">
        <v>317</v>
      </c>
      <c r="C21" s="47" t="s">
        <v>304</v>
      </c>
      <c r="D21" s="169"/>
      <c r="E21" s="33">
        <v>290</v>
      </c>
      <c r="F21" s="33">
        <v>133</v>
      </c>
      <c r="G21" s="43">
        <f t="shared" si="9"/>
        <v>423</v>
      </c>
      <c r="H21" s="175">
        <v>2</v>
      </c>
      <c r="I21" s="36">
        <f t="shared" si="10"/>
        <v>15</v>
      </c>
      <c r="J21" s="44"/>
      <c r="K21" s="32"/>
      <c r="L21" s="33"/>
      <c r="M21" s="43">
        <f t="shared" si="11"/>
      </c>
      <c r="N21" s="35"/>
      <c r="O21" s="45"/>
      <c r="P21" s="68">
        <f t="shared" si="12"/>
      </c>
      <c r="Q21" s="69">
        <f t="shared" si="13"/>
      </c>
      <c r="R21" s="66">
        <f t="shared" si="14"/>
      </c>
      <c r="S21" s="38">
        <f t="shared" si="15"/>
      </c>
      <c r="T21" s="67">
        <f t="shared" si="16"/>
      </c>
      <c r="V21" s="89">
        <f t="shared" si="5"/>
        <v>42432998</v>
      </c>
      <c r="W21" s="89">
        <f t="shared" si="6"/>
        <v>15</v>
      </c>
      <c r="X21" s="89">
        <f t="shared" si="7"/>
      </c>
      <c r="Y21" s="89">
        <f t="shared" si="8"/>
      </c>
    </row>
    <row r="22" spans="1:25" ht="18.75" customHeight="1">
      <c r="A22" s="40">
        <v>172</v>
      </c>
      <c r="B22" s="52" t="s">
        <v>82</v>
      </c>
      <c r="C22" s="47" t="s">
        <v>15</v>
      </c>
      <c r="D22" s="169">
        <v>0.6875</v>
      </c>
      <c r="E22" s="33">
        <v>275</v>
      </c>
      <c r="F22" s="33">
        <v>147</v>
      </c>
      <c r="G22" s="43">
        <f t="shared" si="9"/>
        <v>422</v>
      </c>
      <c r="H22" s="175">
        <v>2</v>
      </c>
      <c r="I22" s="63">
        <f t="shared" si="10"/>
        <v>16</v>
      </c>
      <c r="J22" s="44"/>
      <c r="K22" s="32"/>
      <c r="L22" s="33"/>
      <c r="M22" s="43">
        <f t="shared" si="11"/>
      </c>
      <c r="N22" s="35"/>
      <c r="O22" s="45"/>
      <c r="P22" s="68">
        <f t="shared" si="12"/>
      </c>
      <c r="Q22" s="69">
        <f t="shared" si="13"/>
      </c>
      <c r="R22" s="66">
        <f t="shared" si="14"/>
      </c>
      <c r="S22" s="38">
        <f t="shared" si="15"/>
      </c>
      <c r="T22" s="67">
        <f t="shared" si="16"/>
      </c>
      <c r="V22" s="89">
        <f t="shared" si="5"/>
        <v>42346998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6">
        <v>173</v>
      </c>
      <c r="B23" s="41" t="s">
        <v>241</v>
      </c>
      <c r="C23" s="50" t="s">
        <v>242</v>
      </c>
      <c r="D23" s="169"/>
      <c r="E23" s="33">
        <v>289</v>
      </c>
      <c r="F23" s="33">
        <v>132</v>
      </c>
      <c r="G23" s="43">
        <f t="shared" si="9"/>
        <v>421</v>
      </c>
      <c r="H23" s="175">
        <v>3</v>
      </c>
      <c r="I23" s="63">
        <f t="shared" si="10"/>
        <v>17</v>
      </c>
      <c r="J23" s="37"/>
      <c r="K23" s="32"/>
      <c r="L23" s="33"/>
      <c r="M23" s="43">
        <f t="shared" si="11"/>
      </c>
      <c r="N23" s="35"/>
      <c r="O23" s="37"/>
      <c r="P23" s="68">
        <f t="shared" si="12"/>
      </c>
      <c r="Q23" s="69">
        <f t="shared" si="13"/>
      </c>
      <c r="R23" s="66">
        <f t="shared" si="14"/>
      </c>
      <c r="S23" s="38">
        <f t="shared" si="15"/>
      </c>
      <c r="T23" s="67">
        <f t="shared" si="16"/>
      </c>
      <c r="U23" s="8"/>
      <c r="V23" s="88">
        <f t="shared" si="5"/>
        <v>42231997</v>
      </c>
      <c r="W23" s="88">
        <f t="shared" si="6"/>
        <v>17</v>
      </c>
      <c r="X23" s="88">
        <f t="shared" si="7"/>
      </c>
      <c r="Y23" s="88">
        <f t="shared" si="8"/>
      </c>
    </row>
    <row r="24" spans="1:25" ht="18.75" customHeight="1">
      <c r="A24" s="40">
        <v>174</v>
      </c>
      <c r="B24" s="41" t="s">
        <v>434</v>
      </c>
      <c r="C24" s="47" t="s">
        <v>353</v>
      </c>
      <c r="D24" s="169"/>
      <c r="E24" s="33">
        <v>289</v>
      </c>
      <c r="F24" s="33">
        <v>131</v>
      </c>
      <c r="G24" s="43">
        <f t="shared" si="9"/>
        <v>420</v>
      </c>
      <c r="H24" s="175">
        <v>2</v>
      </c>
      <c r="I24" s="63">
        <f t="shared" si="10"/>
        <v>18</v>
      </c>
      <c r="J24" s="44"/>
      <c r="K24" s="32"/>
      <c r="L24" s="33"/>
      <c r="M24" s="43">
        <f t="shared" si="11"/>
      </c>
      <c r="N24" s="35"/>
      <c r="O24" s="45"/>
      <c r="P24" s="68">
        <f t="shared" si="12"/>
      </c>
      <c r="Q24" s="69">
        <f t="shared" si="13"/>
      </c>
      <c r="R24" s="66">
        <f t="shared" si="14"/>
      </c>
      <c r="S24" s="38">
        <f t="shared" si="15"/>
      </c>
      <c r="T24" s="67">
        <f t="shared" si="16"/>
      </c>
      <c r="V24" s="89">
        <f t="shared" si="5"/>
        <v>42130998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6">
        <v>175</v>
      </c>
      <c r="B25" s="41" t="s">
        <v>345</v>
      </c>
      <c r="C25" s="47" t="s">
        <v>346</v>
      </c>
      <c r="D25" s="169">
        <v>0.375</v>
      </c>
      <c r="E25" s="33">
        <v>309</v>
      </c>
      <c r="F25" s="33">
        <v>111</v>
      </c>
      <c r="G25" s="43">
        <f t="shared" si="9"/>
        <v>420</v>
      </c>
      <c r="H25" s="175">
        <v>8</v>
      </c>
      <c r="I25" s="63">
        <f t="shared" si="10"/>
        <v>19</v>
      </c>
      <c r="J25" s="44"/>
      <c r="K25" s="32"/>
      <c r="L25" s="33"/>
      <c r="M25" s="43">
        <f t="shared" si="11"/>
      </c>
      <c r="N25" s="35"/>
      <c r="O25" s="45"/>
      <c r="P25" s="68">
        <f t="shared" si="12"/>
      </c>
      <c r="Q25" s="69">
        <f t="shared" si="13"/>
      </c>
      <c r="R25" s="66">
        <f t="shared" si="14"/>
      </c>
      <c r="S25" s="38">
        <f t="shared" si="15"/>
      </c>
      <c r="T25" s="67">
        <f t="shared" si="16"/>
      </c>
      <c r="V25" s="89">
        <f t="shared" si="5"/>
        <v>42110992</v>
      </c>
      <c r="W25" s="89">
        <f t="shared" si="6"/>
        <v>19</v>
      </c>
      <c r="X25" s="89">
        <f t="shared" si="7"/>
      </c>
      <c r="Y25" s="89">
        <f t="shared" si="8"/>
      </c>
    </row>
    <row r="26" spans="1:25" ht="18.75" customHeight="1">
      <c r="A26" s="40">
        <v>176</v>
      </c>
      <c r="B26" s="41" t="s">
        <v>352</v>
      </c>
      <c r="C26" s="42" t="s">
        <v>150</v>
      </c>
      <c r="D26" s="169">
        <v>0.53125</v>
      </c>
      <c r="E26" s="33">
        <v>286</v>
      </c>
      <c r="F26" s="33">
        <v>131</v>
      </c>
      <c r="G26" s="43">
        <f t="shared" si="9"/>
        <v>417</v>
      </c>
      <c r="H26" s="175">
        <v>1</v>
      </c>
      <c r="I26" s="63">
        <f t="shared" si="10"/>
        <v>20</v>
      </c>
      <c r="J26" s="44"/>
      <c r="K26" s="32"/>
      <c r="L26" s="33"/>
      <c r="M26" s="43">
        <f t="shared" si="11"/>
      </c>
      <c r="N26" s="35"/>
      <c r="O26" s="44"/>
      <c r="P26" s="68">
        <f t="shared" si="12"/>
      </c>
      <c r="Q26" s="69">
        <f t="shared" si="13"/>
      </c>
      <c r="R26" s="66">
        <f t="shared" si="14"/>
      </c>
      <c r="S26" s="38">
        <f t="shared" si="15"/>
      </c>
      <c r="T26" s="67">
        <f t="shared" si="16"/>
      </c>
      <c r="V26" s="89">
        <f t="shared" si="5"/>
        <v>41830999</v>
      </c>
      <c r="W26" s="89">
        <f t="shared" si="6"/>
        <v>20</v>
      </c>
      <c r="X26" s="89">
        <f t="shared" si="7"/>
      </c>
      <c r="Y26" s="89">
        <f t="shared" si="8"/>
      </c>
    </row>
    <row r="27" spans="1:25" ht="18.75" customHeight="1">
      <c r="A27" s="46">
        <v>177</v>
      </c>
      <c r="B27" s="41" t="s">
        <v>316</v>
      </c>
      <c r="C27" s="47" t="s">
        <v>288</v>
      </c>
      <c r="D27" s="169">
        <v>0.59375</v>
      </c>
      <c r="E27" s="33">
        <v>277</v>
      </c>
      <c r="F27" s="33">
        <v>137</v>
      </c>
      <c r="G27" s="43">
        <f t="shared" si="9"/>
        <v>414</v>
      </c>
      <c r="H27" s="175">
        <v>4</v>
      </c>
      <c r="I27" s="63">
        <f t="shared" si="10"/>
        <v>21</v>
      </c>
      <c r="J27" s="44"/>
      <c r="K27" s="32"/>
      <c r="L27" s="33"/>
      <c r="M27" s="43">
        <f t="shared" si="11"/>
      </c>
      <c r="N27" s="35"/>
      <c r="O27" s="53"/>
      <c r="P27" s="68">
        <f t="shared" si="12"/>
      </c>
      <c r="Q27" s="69">
        <f t="shared" si="13"/>
      </c>
      <c r="R27" s="66">
        <f t="shared" si="14"/>
      </c>
      <c r="S27" s="38">
        <f t="shared" si="15"/>
      </c>
      <c r="T27" s="67">
        <f t="shared" si="16"/>
      </c>
      <c r="V27" s="89">
        <f t="shared" si="5"/>
        <v>41536996</v>
      </c>
      <c r="W27" s="89">
        <f t="shared" si="6"/>
        <v>21</v>
      </c>
      <c r="X27" s="89">
        <f t="shared" si="7"/>
      </c>
      <c r="Y27" s="89">
        <f t="shared" si="8"/>
      </c>
    </row>
    <row r="28" spans="1:25" s="8" customFormat="1" ht="18.75" customHeight="1">
      <c r="A28" s="54">
        <v>178</v>
      </c>
      <c r="B28" s="98" t="s">
        <v>407</v>
      </c>
      <c r="C28" s="99" t="s">
        <v>158</v>
      </c>
      <c r="D28" s="170">
        <v>0.5625</v>
      </c>
      <c r="E28" s="91">
        <v>294</v>
      </c>
      <c r="F28" s="56">
        <v>120</v>
      </c>
      <c r="G28" s="73">
        <f t="shared" si="9"/>
        <v>414</v>
      </c>
      <c r="H28" s="177">
        <v>3</v>
      </c>
      <c r="I28" s="74">
        <f t="shared" si="10"/>
        <v>22</v>
      </c>
      <c r="J28" s="44"/>
      <c r="K28" s="55"/>
      <c r="L28" s="56"/>
      <c r="M28" s="73">
        <f t="shared" si="11"/>
      </c>
      <c r="N28" s="92"/>
      <c r="O28" s="44"/>
      <c r="P28" s="72">
        <f t="shared" si="12"/>
      </c>
      <c r="Q28" s="75">
        <f t="shared" si="13"/>
      </c>
      <c r="R28" s="76">
        <f t="shared" si="14"/>
      </c>
      <c r="S28" s="60">
        <f t="shared" si="15"/>
      </c>
      <c r="T28" s="77">
        <f t="shared" si="16"/>
      </c>
      <c r="U28" s="5"/>
      <c r="V28" s="89">
        <f t="shared" si="5"/>
        <v>41519997</v>
      </c>
      <c r="W28" s="89">
        <f t="shared" si="6"/>
        <v>22</v>
      </c>
      <c r="X28" s="89">
        <f t="shared" si="7"/>
      </c>
      <c r="Y28" s="89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5" dxfId="2" operator="lessThan" stopIfTrue="1">
      <formula>125</formula>
    </cfRule>
    <cfRule type="cellIs" priority="6" dxfId="1" operator="between" stopIfTrue="1">
      <formula>125</formula>
      <formula>149</formula>
    </cfRule>
    <cfRule type="cellIs" priority="7" dxfId="0" operator="greaterThanOrEqual" stopIfTrue="1">
      <formula>150</formula>
    </cfRule>
  </conditionalFormatting>
  <conditionalFormatting sqref="K7:K28">
    <cfRule type="cellIs" priority="8" dxfId="2" operator="lessThan" stopIfTrue="1">
      <formula>275</formula>
    </cfRule>
    <cfRule type="cellIs" priority="9" dxfId="1" operator="between" stopIfTrue="1">
      <formula>275</formula>
      <formula>299</formula>
    </cfRule>
    <cfRule type="cellIs" priority="10" dxfId="0" operator="greaterThanOrEqual" stopIfTrue="1">
      <formula>300</formula>
    </cfRule>
  </conditionalFormatting>
  <conditionalFormatting sqref="I7:I28">
    <cfRule type="cellIs" priority="11" dxfId="1" operator="between" stopIfTrue="1">
      <formula>1</formula>
      <formula>6</formula>
    </cfRule>
    <cfRule type="cellIs" priority="12" dxfId="2" operator="greaterThanOrEqual" stopIfTrue="1">
      <formula>7</formula>
    </cfRule>
  </conditionalFormatting>
  <conditionalFormatting sqref="N9 N13 N24:N27">
    <cfRule type="cellIs" priority="16" dxfId="0" operator="equal" stopIfTrue="1">
      <formula>0</formula>
    </cfRule>
    <cfRule type="cellIs" priority="17" dxfId="1" operator="equal" stopIfTrue="1">
      <formula>1</formula>
    </cfRule>
    <cfRule type="cellIs" priority="18" dxfId="19" operator="greaterThan" stopIfTrue="1">
      <formula>1</formula>
    </cfRule>
  </conditionalFormatting>
  <conditionalFormatting sqref="G28 G7:G10 G12:G26">
    <cfRule type="cellIs" priority="19" dxfId="2" operator="lessThan" stopIfTrue="1">
      <formula>400</formula>
    </cfRule>
    <cfRule type="cellIs" priority="20" dxfId="1" operator="between" stopIfTrue="1">
      <formula>400</formula>
      <formula>449</formula>
    </cfRule>
    <cfRule type="cellIs" priority="21" dxfId="0" operator="greaterThan" stopIfTrue="1">
      <formula>450</formula>
    </cfRule>
  </conditionalFormatting>
  <conditionalFormatting sqref="S7:S28 N7:N28 H7:H28">
    <cfRule type="cellIs" priority="22" dxfId="0" operator="equal" stopIfTrue="1">
      <formula>0</formula>
    </cfRule>
  </conditionalFormatting>
  <conditionalFormatting sqref="E7:E28">
    <cfRule type="cellIs" priority="23" dxfId="0" operator="greaterThanOrEqual" stopIfTrue="1">
      <formula>300</formula>
    </cfRule>
    <cfRule type="cellIs" priority="24" dxfId="1" operator="greaterThanOrEqual" stopIfTrue="1">
      <formula>275</formula>
    </cfRule>
  </conditionalFormatting>
  <conditionalFormatting sqref="F7:F28">
    <cfRule type="cellIs" priority="25" dxfId="0" operator="greaterThanOrEqual" stopIfTrue="1">
      <formula>150</formula>
    </cfRule>
    <cfRule type="cellIs" priority="26" dxfId="1" operator="greaterThanOrEqual" stopIfTrue="1">
      <formula>125</formula>
    </cfRule>
  </conditionalFormatting>
  <conditionalFormatting sqref="M7:M28">
    <cfRule type="cellIs" priority="27" dxfId="0" operator="greaterThanOrEqual" stopIfTrue="1">
      <formula>450</formula>
    </cfRule>
    <cfRule type="cellIs" priority="28" dxfId="1" operator="greaterThanOrEqual" stopIfTrue="1">
      <formula>400</formula>
    </cfRule>
  </conditionalFormatting>
  <conditionalFormatting sqref="R7:R28">
    <cfRule type="cellIs" priority="29" dxfId="0" operator="greaterThanOrEqual" stopIfTrue="1">
      <formula>900</formula>
    </cfRule>
    <cfRule type="cellIs" priority="30" dxfId="1" operator="greaterThanOrEqual" stopIfTrue="1">
      <formula>800</formula>
    </cfRule>
  </conditionalFormatting>
  <conditionalFormatting sqref="Q7:Q28">
    <cfRule type="cellIs" priority="31" dxfId="0" operator="greaterThanOrEqual" stopIfTrue="1">
      <formula>300</formula>
    </cfRule>
    <cfRule type="cellIs" priority="32" dxfId="1" operator="greaterThanOrEqual" stopIfTrue="1">
      <formula>250</formula>
    </cfRule>
  </conditionalFormatting>
  <conditionalFormatting sqref="P7:P28">
    <cfRule type="cellIs" priority="33" dxfId="0" operator="greaterThanOrEqual" stopIfTrue="1">
      <formula>600</formula>
    </cfRule>
    <cfRule type="cellIs" priority="34" dxfId="1" operator="greaterThanOrEqual" stopIfTrue="1">
      <formula>550</formula>
    </cfRule>
  </conditionalFormatting>
  <conditionalFormatting sqref="G27 G11">
    <cfRule type="cellIs" priority="35" dxfId="2" operator="lessThan" stopIfTrue="1">
      <formula>400</formula>
    </cfRule>
    <cfRule type="cellIs" priority="36" dxfId="1" operator="between" stopIfTrue="1">
      <formula>400</formula>
      <formula>449</formula>
    </cfRule>
    <cfRule type="cellIs" priority="37" dxfId="0" operator="greaterThanOrEqual" stopIfTrue="1">
      <formula>450</formula>
    </cfRule>
  </conditionalFormatting>
  <conditionalFormatting sqref="T7:T28">
    <cfRule type="cellIs" priority="1" dxfId="24" operator="between" stopIfTrue="1">
      <formula>1</formula>
      <formula>3</formula>
    </cfRule>
    <cfRule type="cellIs" priority="2" dxfId="2" operator="between" stopIfTrue="1">
      <formula>4</formula>
      <formula>6</formula>
    </cfRule>
    <cfRule type="cellIs" priority="3" dxfId="22" operator="greaterThanOrEqual" stopIfTrue="1">
      <formula>7</formula>
    </cfRule>
  </conditionalFormatting>
  <printOptions/>
  <pageMargins left="0.32" right="0.48" top="0.49" bottom="0.35" header="0.4921259845" footer="0.39"/>
  <pageSetup horizontalDpi="300" verticalDpi="300" orientation="landscape" paperSize="9" r:id="rId1"/>
  <headerFooter alignWithMargins="0">
    <oddFooter>&amp;L&amp;8&amp;F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2">
      <selection activeCell="AA12" sqref="AA12"/>
    </sheetView>
  </sheetViews>
  <sheetFormatPr defaultColWidth="11.421875" defaultRowHeight="12.75"/>
  <cols>
    <col min="1" max="1" width="3.421875" style="6" customWidth="1"/>
    <col min="2" max="2" width="25.00390625" style="5" customWidth="1"/>
    <col min="3" max="3" width="20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165</v>
      </c>
      <c r="D3" s="9" t="s">
        <v>168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23</v>
      </c>
      <c r="B5" s="11"/>
      <c r="C5" s="12"/>
      <c r="D5" s="13" t="s">
        <v>21</v>
      </c>
      <c r="E5" s="14"/>
      <c r="F5" s="14"/>
      <c r="G5" s="14"/>
      <c r="H5" s="14"/>
      <c r="I5" s="15"/>
      <c r="J5" s="16"/>
      <c r="K5" s="13" t="s">
        <v>173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179</v>
      </c>
      <c r="B7" s="29" t="s">
        <v>354</v>
      </c>
      <c r="C7" s="47" t="s">
        <v>332</v>
      </c>
      <c r="D7" s="168">
        <v>0.375</v>
      </c>
      <c r="E7" s="33">
        <v>297</v>
      </c>
      <c r="F7" s="33">
        <v>187</v>
      </c>
      <c r="G7" s="43">
        <f aca="true" t="shared" si="0" ref="G7:G12">IF(SUM(E7,F7)&gt;0,SUM(E7,F7),"")</f>
        <v>484</v>
      </c>
      <c r="H7" s="175">
        <v>1</v>
      </c>
      <c r="I7" s="63">
        <f aca="true" t="shared" si="1" ref="I7:I12">IF(W7&gt;0,W7,"")</f>
        <v>1</v>
      </c>
      <c r="J7" s="44"/>
      <c r="K7" s="32">
        <v>268</v>
      </c>
      <c r="L7" s="33">
        <v>136</v>
      </c>
      <c r="M7" s="43">
        <f aca="true" t="shared" si="2" ref="M7:M12">IF(SUM(K7,L7)&gt;0,SUM(K7,L7),"")</f>
        <v>404</v>
      </c>
      <c r="N7" s="35">
        <v>5</v>
      </c>
      <c r="O7" s="44"/>
      <c r="P7" s="64">
        <f aca="true" t="shared" si="3" ref="P7:S14">IF(AND(ISNUMBER(E7),ISNUMBER(K7)),SUM(E7,K7),"")</f>
        <v>565</v>
      </c>
      <c r="Q7" s="65">
        <f t="shared" si="3"/>
        <v>323</v>
      </c>
      <c r="R7" s="66">
        <f t="shared" si="3"/>
        <v>888</v>
      </c>
      <c r="S7" s="38">
        <f t="shared" si="3"/>
        <v>6</v>
      </c>
      <c r="T7" s="67">
        <f aca="true" t="shared" si="4" ref="T7:T12">IF(Y7&gt;0,Y7,"")</f>
        <v>1</v>
      </c>
      <c r="U7" s="70"/>
      <c r="V7" s="89">
        <f aca="true" t="shared" si="5" ref="V7:V28">IF(SUM(G7)&gt;0,100000*G7+1000*F7-H7,"")</f>
        <v>48586999</v>
      </c>
      <c r="W7" s="89">
        <f aca="true" t="shared" si="6" ref="W7:W28">IF(SUM(G7)&gt;0,RANK(V7,$V$7:$V$28,0),"")</f>
        <v>1</v>
      </c>
      <c r="X7" s="89">
        <f aca="true" t="shared" si="7" ref="X7:X28">IF(AND(SUM(Q7)&gt;0,ISNUMBER(S7)),100000*R7+1000*Q7-S7,"")</f>
        <v>89122994</v>
      </c>
      <c r="Y7" s="89">
        <f aca="true" t="shared" si="8" ref="Y7:Y28">IF(AND(SUM(Q7)&gt;0,ISNUMBER(S7)),RANK(X7,$X$7:$X$28,0),"")</f>
        <v>1</v>
      </c>
    </row>
    <row r="8" spans="1:26" ht="18.75" customHeight="1">
      <c r="A8" s="40">
        <v>184</v>
      </c>
      <c r="B8" s="41" t="s">
        <v>357</v>
      </c>
      <c r="C8" s="47" t="s">
        <v>358</v>
      </c>
      <c r="D8" s="169"/>
      <c r="E8" s="33">
        <v>297</v>
      </c>
      <c r="F8" s="33">
        <v>155</v>
      </c>
      <c r="G8" s="43">
        <f t="shared" si="0"/>
        <v>452</v>
      </c>
      <c r="H8" s="175">
        <v>1</v>
      </c>
      <c r="I8" s="63">
        <f t="shared" si="1"/>
        <v>6</v>
      </c>
      <c r="J8" s="44"/>
      <c r="K8" s="32">
        <v>297</v>
      </c>
      <c r="L8" s="33">
        <v>139</v>
      </c>
      <c r="M8" s="43">
        <f t="shared" si="2"/>
        <v>436</v>
      </c>
      <c r="N8" s="35">
        <v>3</v>
      </c>
      <c r="O8" s="45"/>
      <c r="P8" s="68">
        <f t="shared" si="3"/>
        <v>594</v>
      </c>
      <c r="Q8" s="69">
        <f t="shared" si="3"/>
        <v>294</v>
      </c>
      <c r="R8" s="66">
        <f t="shared" si="3"/>
        <v>888</v>
      </c>
      <c r="S8" s="38">
        <f t="shared" si="3"/>
        <v>4</v>
      </c>
      <c r="T8" s="67">
        <f t="shared" si="4"/>
        <v>2</v>
      </c>
      <c r="V8" s="89">
        <f t="shared" si="5"/>
        <v>45354999</v>
      </c>
      <c r="W8" s="89">
        <f t="shared" si="6"/>
        <v>6</v>
      </c>
      <c r="X8" s="89">
        <f t="shared" si="7"/>
        <v>89093996</v>
      </c>
      <c r="Y8" s="89">
        <f t="shared" si="8"/>
        <v>2</v>
      </c>
      <c r="Z8" s="103"/>
    </row>
    <row r="9" spans="1:25" ht="18.75" customHeight="1">
      <c r="A9" s="46">
        <v>182</v>
      </c>
      <c r="B9" s="41" t="s">
        <v>322</v>
      </c>
      <c r="C9" s="42" t="s">
        <v>288</v>
      </c>
      <c r="D9" s="169"/>
      <c r="E9" s="33">
        <v>302</v>
      </c>
      <c r="F9" s="33">
        <v>157</v>
      </c>
      <c r="G9" s="43">
        <f t="shared" si="0"/>
        <v>459</v>
      </c>
      <c r="H9" s="175">
        <v>3</v>
      </c>
      <c r="I9" s="63">
        <f t="shared" si="1"/>
        <v>4</v>
      </c>
      <c r="J9" s="44"/>
      <c r="K9" s="32">
        <v>291</v>
      </c>
      <c r="L9" s="33">
        <v>132</v>
      </c>
      <c r="M9" s="43">
        <f t="shared" si="2"/>
        <v>423</v>
      </c>
      <c r="N9" s="35">
        <v>3</v>
      </c>
      <c r="O9" s="44"/>
      <c r="P9" s="68">
        <f t="shared" si="3"/>
        <v>593</v>
      </c>
      <c r="Q9" s="69">
        <f t="shared" si="3"/>
        <v>289</v>
      </c>
      <c r="R9" s="66">
        <f t="shared" si="3"/>
        <v>882</v>
      </c>
      <c r="S9" s="38">
        <f t="shared" si="3"/>
        <v>6</v>
      </c>
      <c r="T9" s="67">
        <f t="shared" si="4"/>
        <v>3</v>
      </c>
      <c r="V9" s="89">
        <f t="shared" si="5"/>
        <v>46056997</v>
      </c>
      <c r="W9" s="89">
        <f t="shared" si="6"/>
        <v>4</v>
      </c>
      <c r="X9" s="89">
        <f t="shared" si="7"/>
        <v>88488994</v>
      </c>
      <c r="Y9" s="89">
        <f t="shared" si="8"/>
        <v>3</v>
      </c>
    </row>
    <row r="10" spans="1:25" ht="18.75" customHeight="1">
      <c r="A10" s="40">
        <v>181</v>
      </c>
      <c r="B10" s="41" t="s">
        <v>154</v>
      </c>
      <c r="C10" s="47" t="s">
        <v>155</v>
      </c>
      <c r="D10" s="169"/>
      <c r="E10" s="33">
        <v>306</v>
      </c>
      <c r="F10" s="33">
        <v>154</v>
      </c>
      <c r="G10" s="43">
        <f t="shared" si="0"/>
        <v>460</v>
      </c>
      <c r="H10" s="175">
        <v>4</v>
      </c>
      <c r="I10" s="63">
        <f t="shared" si="1"/>
        <v>3</v>
      </c>
      <c r="J10" s="44"/>
      <c r="K10" s="32">
        <v>302</v>
      </c>
      <c r="L10" s="33">
        <v>120</v>
      </c>
      <c r="M10" s="43">
        <f t="shared" si="2"/>
        <v>422</v>
      </c>
      <c r="N10" s="35">
        <v>5</v>
      </c>
      <c r="O10" s="45"/>
      <c r="P10" s="68">
        <f t="shared" si="3"/>
        <v>608</v>
      </c>
      <c r="Q10" s="69">
        <f t="shared" si="3"/>
        <v>274</v>
      </c>
      <c r="R10" s="66">
        <f t="shared" si="3"/>
        <v>882</v>
      </c>
      <c r="S10" s="38">
        <f t="shared" si="3"/>
        <v>9</v>
      </c>
      <c r="T10" s="67">
        <f t="shared" si="4"/>
        <v>4</v>
      </c>
      <c r="V10" s="89">
        <f t="shared" si="5"/>
        <v>46153996</v>
      </c>
      <c r="W10" s="89">
        <f t="shared" si="6"/>
        <v>3</v>
      </c>
      <c r="X10" s="89">
        <f t="shared" si="7"/>
        <v>88473991</v>
      </c>
      <c r="Y10" s="89">
        <f t="shared" si="8"/>
        <v>4</v>
      </c>
    </row>
    <row r="11" spans="1:25" ht="18.75" customHeight="1">
      <c r="A11" s="46">
        <v>180</v>
      </c>
      <c r="B11" s="41" t="s">
        <v>157</v>
      </c>
      <c r="C11" s="47" t="s">
        <v>83</v>
      </c>
      <c r="D11" s="169"/>
      <c r="E11" s="33">
        <v>300</v>
      </c>
      <c r="F11" s="33">
        <v>172</v>
      </c>
      <c r="G11" s="43">
        <f t="shared" si="0"/>
        <v>472</v>
      </c>
      <c r="H11" s="175">
        <v>0</v>
      </c>
      <c r="I11" s="36">
        <f t="shared" si="1"/>
        <v>2</v>
      </c>
      <c r="J11" s="44"/>
      <c r="K11" s="32">
        <v>289</v>
      </c>
      <c r="L11" s="33">
        <v>116</v>
      </c>
      <c r="M11" s="43">
        <f t="shared" si="2"/>
        <v>405</v>
      </c>
      <c r="N11" s="35">
        <v>8</v>
      </c>
      <c r="O11" s="45"/>
      <c r="P11" s="68">
        <f t="shared" si="3"/>
        <v>589</v>
      </c>
      <c r="Q11" s="69">
        <f t="shared" si="3"/>
        <v>288</v>
      </c>
      <c r="R11" s="66">
        <f t="shared" si="3"/>
        <v>877</v>
      </c>
      <c r="S11" s="38">
        <f t="shared" si="3"/>
        <v>8</v>
      </c>
      <c r="T11" s="67">
        <f t="shared" si="4"/>
        <v>5</v>
      </c>
      <c r="V11" s="89">
        <f t="shared" si="5"/>
        <v>47372000</v>
      </c>
      <c r="W11" s="89">
        <f t="shared" si="6"/>
        <v>2</v>
      </c>
      <c r="X11" s="89">
        <f t="shared" si="7"/>
        <v>87987992</v>
      </c>
      <c r="Y11" s="89">
        <f t="shared" si="8"/>
        <v>5</v>
      </c>
    </row>
    <row r="12" spans="1:25" ht="18.75" customHeight="1">
      <c r="A12" s="40">
        <v>183</v>
      </c>
      <c r="B12" s="41" t="s">
        <v>255</v>
      </c>
      <c r="C12" s="50" t="s">
        <v>254</v>
      </c>
      <c r="D12" s="169"/>
      <c r="E12" s="33">
        <v>297</v>
      </c>
      <c r="F12" s="33">
        <v>157</v>
      </c>
      <c r="G12" s="43">
        <f t="shared" si="0"/>
        <v>454</v>
      </c>
      <c r="H12" s="175">
        <v>4</v>
      </c>
      <c r="I12" s="63">
        <f t="shared" si="1"/>
        <v>5</v>
      </c>
      <c r="J12" s="44"/>
      <c r="K12" s="32">
        <v>278</v>
      </c>
      <c r="L12" s="33">
        <v>101</v>
      </c>
      <c r="M12" s="43">
        <f t="shared" si="2"/>
        <v>379</v>
      </c>
      <c r="N12" s="35">
        <v>13</v>
      </c>
      <c r="O12" s="45"/>
      <c r="P12" s="68">
        <f t="shared" si="3"/>
        <v>575</v>
      </c>
      <c r="Q12" s="69">
        <f t="shared" si="3"/>
        <v>258</v>
      </c>
      <c r="R12" s="66">
        <f t="shared" si="3"/>
        <v>833</v>
      </c>
      <c r="S12" s="38">
        <f t="shared" si="3"/>
        <v>17</v>
      </c>
      <c r="T12" s="67">
        <f t="shared" si="4"/>
        <v>6</v>
      </c>
      <c r="V12" s="89">
        <f t="shared" si="5"/>
        <v>45556996</v>
      </c>
      <c r="W12" s="89">
        <f t="shared" si="6"/>
        <v>5</v>
      </c>
      <c r="X12" s="89">
        <f t="shared" si="7"/>
        <v>83557983</v>
      </c>
      <c r="Y12" s="89">
        <f t="shared" si="8"/>
        <v>6</v>
      </c>
    </row>
    <row r="13" spans="1:25" ht="18.75" customHeight="1">
      <c r="A13" s="46">
        <v>185</v>
      </c>
      <c r="B13" s="41" t="s">
        <v>159</v>
      </c>
      <c r="C13" s="50" t="s">
        <v>158</v>
      </c>
      <c r="D13" s="169">
        <v>0.6875</v>
      </c>
      <c r="E13" s="33">
        <v>299</v>
      </c>
      <c r="F13" s="33">
        <v>151</v>
      </c>
      <c r="G13" s="261">
        <f aca="true" t="shared" si="9" ref="G13:G28">IF(SUM(E13,F13)&gt;0,SUM(E13,F13),"")</f>
        <v>450</v>
      </c>
      <c r="H13" s="175">
        <v>1</v>
      </c>
      <c r="I13" s="63">
        <f aca="true" t="shared" si="10" ref="I13:I28">IF(W13&gt;0,W13,"")</f>
        <v>7</v>
      </c>
      <c r="J13" s="44"/>
      <c r="K13" s="32"/>
      <c r="L13" s="33"/>
      <c r="M13" s="43">
        <f aca="true" t="shared" si="11" ref="M13:M28">IF(SUM(K13,L13)&gt;0,SUM(K13,L13),"")</f>
      </c>
      <c r="N13" s="35"/>
      <c r="O13" s="45"/>
      <c r="P13" s="68">
        <f t="shared" si="3"/>
      </c>
      <c r="Q13" s="69">
        <f t="shared" si="3"/>
      </c>
      <c r="R13" s="66">
        <f t="shared" si="3"/>
      </c>
      <c r="S13" s="38">
        <f t="shared" si="3"/>
      </c>
      <c r="T13" s="67">
        <f aca="true" t="shared" si="12" ref="T13:T28">IF(Y13&gt;0,Y13,"")</f>
      </c>
      <c r="V13" s="89">
        <f t="shared" si="5"/>
        <v>45150999</v>
      </c>
      <c r="W13" s="89">
        <f t="shared" si="6"/>
        <v>7</v>
      </c>
      <c r="X13" s="89">
        <f t="shared" si="7"/>
      </c>
      <c r="Y13" s="89">
        <f t="shared" si="8"/>
      </c>
    </row>
    <row r="14" spans="1:25" ht="18.75" customHeight="1">
      <c r="A14" s="40">
        <v>186</v>
      </c>
      <c r="B14" s="52" t="s">
        <v>408</v>
      </c>
      <c r="C14" s="47" t="s">
        <v>402</v>
      </c>
      <c r="D14" s="169"/>
      <c r="E14" s="33">
        <v>280</v>
      </c>
      <c r="F14" s="33">
        <v>159</v>
      </c>
      <c r="G14" s="43">
        <f t="shared" si="9"/>
        <v>439</v>
      </c>
      <c r="H14" s="175">
        <v>3</v>
      </c>
      <c r="I14" s="63">
        <f t="shared" si="10"/>
        <v>8</v>
      </c>
      <c r="J14" s="44"/>
      <c r="K14" s="32"/>
      <c r="L14" s="33"/>
      <c r="M14" s="43">
        <f t="shared" si="11"/>
      </c>
      <c r="N14" s="35"/>
      <c r="O14" s="45"/>
      <c r="P14" s="68">
        <f t="shared" si="3"/>
      </c>
      <c r="Q14" s="69">
        <f t="shared" si="3"/>
      </c>
      <c r="R14" s="66">
        <f t="shared" si="3"/>
      </c>
      <c r="S14" s="38">
        <f t="shared" si="3"/>
      </c>
      <c r="T14" s="67">
        <f t="shared" si="12"/>
      </c>
      <c r="V14" s="89">
        <f t="shared" si="5"/>
        <v>44058997</v>
      </c>
      <c r="W14" s="89">
        <f t="shared" si="6"/>
        <v>8</v>
      </c>
      <c r="X14" s="89">
        <f t="shared" si="7"/>
      </c>
      <c r="Y14" s="89">
        <f t="shared" si="8"/>
      </c>
    </row>
    <row r="15" spans="1:25" ht="18.75" customHeight="1">
      <c r="A15" s="46">
        <v>187</v>
      </c>
      <c r="B15" s="41" t="s">
        <v>359</v>
      </c>
      <c r="C15" s="47" t="s">
        <v>396</v>
      </c>
      <c r="D15" s="169">
        <v>0.53125</v>
      </c>
      <c r="E15" s="33">
        <v>286</v>
      </c>
      <c r="F15" s="33">
        <v>152</v>
      </c>
      <c r="G15" s="43">
        <f t="shared" si="9"/>
        <v>438</v>
      </c>
      <c r="H15" s="175">
        <v>4</v>
      </c>
      <c r="I15" s="63">
        <f t="shared" si="10"/>
        <v>9</v>
      </c>
      <c r="J15" s="44"/>
      <c r="K15" s="32"/>
      <c r="L15" s="33"/>
      <c r="M15" s="43">
        <f t="shared" si="11"/>
      </c>
      <c r="N15" s="35"/>
      <c r="O15" s="45"/>
      <c r="P15" s="68">
        <f aca="true" t="shared" si="13" ref="P15:P28">IF(AND(ISNUMBER(E15),ISNUMBER(K15)),SUM(E15,K15),"")</f>
      </c>
      <c r="Q15" s="69">
        <f aca="true" t="shared" si="14" ref="Q15:Q28">IF(AND(ISNUMBER(F15),ISNUMBER(L15)),SUM(F15,L15),"")</f>
      </c>
      <c r="R15" s="66">
        <f aca="true" t="shared" si="15" ref="R15:R28">IF(AND(ISNUMBER(G15),ISNUMBER(M15)),SUM(G15,M15),"")</f>
      </c>
      <c r="S15" s="38"/>
      <c r="T15" s="67">
        <f t="shared" si="12"/>
      </c>
      <c r="V15" s="89">
        <f t="shared" si="5"/>
        <v>43951996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188</v>
      </c>
      <c r="B16" s="41" t="s">
        <v>409</v>
      </c>
      <c r="C16" s="47" t="s">
        <v>147</v>
      </c>
      <c r="D16" s="169">
        <v>0.5625</v>
      </c>
      <c r="E16" s="33">
        <v>299</v>
      </c>
      <c r="F16" s="33">
        <v>139</v>
      </c>
      <c r="G16" s="43">
        <f t="shared" si="9"/>
        <v>438</v>
      </c>
      <c r="H16" s="175">
        <v>4</v>
      </c>
      <c r="I16" s="63">
        <f t="shared" si="10"/>
        <v>10</v>
      </c>
      <c r="J16" s="44"/>
      <c r="K16" s="32"/>
      <c r="L16" s="33"/>
      <c r="M16" s="43">
        <f t="shared" si="11"/>
      </c>
      <c r="N16" s="35"/>
      <c r="O16" s="45"/>
      <c r="P16" s="68">
        <f t="shared" si="13"/>
      </c>
      <c r="Q16" s="69">
        <f t="shared" si="14"/>
      </c>
      <c r="R16" s="66">
        <f t="shared" si="15"/>
      </c>
      <c r="S16" s="38"/>
      <c r="T16" s="67">
        <f t="shared" si="12"/>
      </c>
      <c r="V16" s="89">
        <f t="shared" si="5"/>
        <v>43938996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189</v>
      </c>
      <c r="B17" s="41" t="s">
        <v>249</v>
      </c>
      <c r="C17" s="42" t="s">
        <v>161</v>
      </c>
      <c r="D17" s="169">
        <v>0.625</v>
      </c>
      <c r="E17" s="33">
        <v>287</v>
      </c>
      <c r="F17" s="33">
        <v>147</v>
      </c>
      <c r="G17" s="43">
        <f t="shared" si="9"/>
        <v>434</v>
      </c>
      <c r="H17" s="175">
        <v>5</v>
      </c>
      <c r="I17" s="63">
        <f t="shared" si="10"/>
        <v>11</v>
      </c>
      <c r="J17" s="44"/>
      <c r="K17" s="32"/>
      <c r="L17" s="33"/>
      <c r="M17" s="43">
        <f t="shared" si="11"/>
      </c>
      <c r="N17" s="35"/>
      <c r="O17" s="45"/>
      <c r="P17" s="68">
        <f t="shared" si="13"/>
      </c>
      <c r="Q17" s="69">
        <f t="shared" si="14"/>
      </c>
      <c r="R17" s="66">
        <f t="shared" si="15"/>
      </c>
      <c r="S17" s="38"/>
      <c r="T17" s="67">
        <f t="shared" si="12"/>
      </c>
      <c r="V17" s="89">
        <f t="shared" si="5"/>
        <v>43546995</v>
      </c>
      <c r="W17" s="89">
        <f t="shared" si="6"/>
        <v>11</v>
      </c>
      <c r="X17" s="89">
        <f t="shared" si="7"/>
      </c>
      <c r="Y17" s="89">
        <f t="shared" si="8"/>
      </c>
    </row>
    <row r="18" spans="1:25" ht="18.75" customHeight="1">
      <c r="A18" s="40">
        <v>190</v>
      </c>
      <c r="B18" s="41" t="s">
        <v>355</v>
      </c>
      <c r="C18" s="42" t="s">
        <v>353</v>
      </c>
      <c r="D18" s="169"/>
      <c r="E18" s="33">
        <v>296</v>
      </c>
      <c r="F18" s="33">
        <v>137</v>
      </c>
      <c r="G18" s="43">
        <f t="shared" si="9"/>
        <v>433</v>
      </c>
      <c r="H18" s="175">
        <v>6</v>
      </c>
      <c r="I18" s="63">
        <f t="shared" si="10"/>
        <v>12</v>
      </c>
      <c r="J18" s="44"/>
      <c r="K18" s="32"/>
      <c r="L18" s="33"/>
      <c r="M18" s="43">
        <f t="shared" si="11"/>
      </c>
      <c r="N18" s="96"/>
      <c r="O18" s="51"/>
      <c r="P18" s="68">
        <f t="shared" si="13"/>
      </c>
      <c r="Q18" s="69">
        <f t="shared" si="14"/>
      </c>
      <c r="R18" s="66">
        <f t="shared" si="15"/>
      </c>
      <c r="S18" s="38">
        <f>IF(AND(ISNUMBER(H18),ISNUMBER(N18)),SUM(H18,N18),"")</f>
      </c>
      <c r="T18" s="67">
        <f t="shared" si="12"/>
      </c>
      <c r="V18" s="89">
        <f t="shared" si="5"/>
        <v>43436994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6">
        <v>191</v>
      </c>
      <c r="B19" s="41" t="s">
        <v>251</v>
      </c>
      <c r="C19" s="50" t="s">
        <v>250</v>
      </c>
      <c r="D19" s="169"/>
      <c r="E19" s="33">
        <v>293</v>
      </c>
      <c r="F19" s="33">
        <v>120</v>
      </c>
      <c r="G19" s="43">
        <f t="shared" si="9"/>
        <v>413</v>
      </c>
      <c r="H19" s="175">
        <v>7</v>
      </c>
      <c r="I19" s="63">
        <f t="shared" si="10"/>
        <v>13</v>
      </c>
      <c r="J19" s="37"/>
      <c r="K19" s="32"/>
      <c r="L19" s="33"/>
      <c r="M19" s="43">
        <f t="shared" si="11"/>
      </c>
      <c r="N19" s="35"/>
      <c r="O19" s="37"/>
      <c r="P19" s="68">
        <f t="shared" si="13"/>
      </c>
      <c r="Q19" s="69">
        <f t="shared" si="14"/>
      </c>
      <c r="R19" s="66">
        <f t="shared" si="15"/>
      </c>
      <c r="S19" s="38"/>
      <c r="T19" s="67">
        <f t="shared" si="12"/>
      </c>
      <c r="U19" s="8"/>
      <c r="V19" s="88">
        <f t="shared" si="5"/>
        <v>41419993</v>
      </c>
      <c r="W19" s="88">
        <f t="shared" si="6"/>
        <v>13</v>
      </c>
      <c r="X19" s="88">
        <f t="shared" si="7"/>
      </c>
      <c r="Y19" s="88">
        <f t="shared" si="8"/>
      </c>
    </row>
    <row r="20" spans="1:25" ht="18.75" customHeight="1">
      <c r="A20" s="40">
        <v>192</v>
      </c>
      <c r="B20" s="171" t="s">
        <v>398</v>
      </c>
      <c r="C20" s="174" t="s">
        <v>288</v>
      </c>
      <c r="D20" s="169"/>
      <c r="E20" s="33">
        <v>282</v>
      </c>
      <c r="F20" s="33">
        <v>125</v>
      </c>
      <c r="G20" s="43">
        <f t="shared" si="9"/>
        <v>407</v>
      </c>
      <c r="H20" s="175">
        <v>8</v>
      </c>
      <c r="I20" s="63">
        <f t="shared" si="10"/>
        <v>14</v>
      </c>
      <c r="J20" s="44"/>
      <c r="K20" s="32"/>
      <c r="L20" s="33"/>
      <c r="M20" s="43">
        <f t="shared" si="11"/>
      </c>
      <c r="N20" s="35"/>
      <c r="O20" s="44"/>
      <c r="P20" s="68">
        <f t="shared" si="13"/>
      </c>
      <c r="Q20" s="69">
        <f t="shared" si="14"/>
      </c>
      <c r="R20" s="66">
        <f t="shared" si="15"/>
      </c>
      <c r="S20" s="38"/>
      <c r="T20" s="67">
        <f t="shared" si="12"/>
      </c>
      <c r="V20" s="89">
        <f t="shared" si="5"/>
        <v>40824992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6">
        <v>193</v>
      </c>
      <c r="B21" s="171" t="s">
        <v>220</v>
      </c>
      <c r="C21" s="174" t="s">
        <v>17</v>
      </c>
      <c r="D21" s="169"/>
      <c r="E21" s="33">
        <v>279</v>
      </c>
      <c r="F21" s="33">
        <v>125</v>
      </c>
      <c r="G21" s="43">
        <f t="shared" si="9"/>
        <v>404</v>
      </c>
      <c r="H21" s="175">
        <v>7</v>
      </c>
      <c r="I21" s="63">
        <f t="shared" si="10"/>
        <v>15</v>
      </c>
      <c r="J21" s="37"/>
      <c r="K21" s="32"/>
      <c r="L21" s="33"/>
      <c r="M21" s="43">
        <f t="shared" si="11"/>
      </c>
      <c r="N21" s="35"/>
      <c r="O21" s="37"/>
      <c r="P21" s="68">
        <f t="shared" si="13"/>
      </c>
      <c r="Q21" s="69">
        <f t="shared" si="14"/>
      </c>
      <c r="R21" s="66">
        <f t="shared" si="15"/>
      </c>
      <c r="S21" s="38">
        <f aca="true" t="shared" si="16" ref="S21:S27">IF(AND(ISNUMBER(H21),ISNUMBER(N21)),SUM(H21,N21),"")</f>
      </c>
      <c r="T21" s="67">
        <f t="shared" si="12"/>
      </c>
      <c r="U21" s="8"/>
      <c r="V21" s="88">
        <f t="shared" si="5"/>
        <v>40524993</v>
      </c>
      <c r="W21" s="88">
        <f t="shared" si="6"/>
        <v>15</v>
      </c>
      <c r="X21" s="88">
        <f t="shared" si="7"/>
      </c>
      <c r="Y21" s="88">
        <f t="shared" si="8"/>
      </c>
    </row>
    <row r="22" spans="1:25" ht="18.75" customHeight="1">
      <c r="A22" s="40">
        <v>194</v>
      </c>
      <c r="B22" s="41" t="s">
        <v>219</v>
      </c>
      <c r="C22" s="50" t="s">
        <v>184</v>
      </c>
      <c r="D22" s="169">
        <v>0.5</v>
      </c>
      <c r="E22" s="33">
        <v>282</v>
      </c>
      <c r="F22" s="33">
        <v>120</v>
      </c>
      <c r="G22" s="43">
        <f t="shared" si="9"/>
        <v>402</v>
      </c>
      <c r="H22" s="175">
        <v>10</v>
      </c>
      <c r="I22" s="63">
        <f t="shared" si="10"/>
        <v>16</v>
      </c>
      <c r="J22" s="44"/>
      <c r="K22" s="32"/>
      <c r="L22" s="33"/>
      <c r="M22" s="43">
        <f t="shared" si="11"/>
      </c>
      <c r="N22" s="35"/>
      <c r="O22" s="44"/>
      <c r="P22" s="68">
        <f t="shared" si="13"/>
      </c>
      <c r="Q22" s="69">
        <f t="shared" si="14"/>
      </c>
      <c r="R22" s="66">
        <f t="shared" si="15"/>
      </c>
      <c r="S22" s="38">
        <f t="shared" si="16"/>
      </c>
      <c r="T22" s="67">
        <f t="shared" si="12"/>
      </c>
      <c r="V22" s="89">
        <f t="shared" si="5"/>
        <v>40319990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6">
        <v>195</v>
      </c>
      <c r="B23" s="172" t="s">
        <v>399</v>
      </c>
      <c r="C23" s="50" t="s">
        <v>289</v>
      </c>
      <c r="D23" s="169">
        <v>0.4375</v>
      </c>
      <c r="E23" s="33">
        <v>285</v>
      </c>
      <c r="F23" s="33">
        <v>115</v>
      </c>
      <c r="G23" s="43">
        <f t="shared" si="9"/>
        <v>400</v>
      </c>
      <c r="H23" s="175">
        <v>8</v>
      </c>
      <c r="I23" s="63">
        <f t="shared" si="10"/>
        <v>17</v>
      </c>
      <c r="J23" s="44"/>
      <c r="K23" s="32"/>
      <c r="L23" s="33"/>
      <c r="M23" s="43">
        <f t="shared" si="11"/>
      </c>
      <c r="N23" s="35"/>
      <c r="O23" s="45"/>
      <c r="P23" s="68">
        <f t="shared" si="13"/>
      </c>
      <c r="Q23" s="69">
        <f t="shared" si="14"/>
      </c>
      <c r="R23" s="66">
        <f t="shared" si="15"/>
      </c>
      <c r="S23" s="38">
        <f t="shared" si="16"/>
      </c>
      <c r="T23" s="67">
        <f t="shared" si="12"/>
      </c>
      <c r="V23" s="89">
        <f t="shared" si="5"/>
        <v>40114992</v>
      </c>
      <c r="W23" s="89">
        <f t="shared" si="6"/>
        <v>17</v>
      </c>
      <c r="X23" s="89">
        <f t="shared" si="7"/>
      </c>
      <c r="Y23" s="89">
        <f t="shared" si="8"/>
      </c>
    </row>
    <row r="24" spans="1:25" ht="18.75" customHeight="1">
      <c r="A24" s="40">
        <v>196</v>
      </c>
      <c r="B24" s="41" t="s">
        <v>465</v>
      </c>
      <c r="C24" s="47" t="s">
        <v>335</v>
      </c>
      <c r="D24" s="169">
        <v>0.40625</v>
      </c>
      <c r="E24" s="33">
        <v>295</v>
      </c>
      <c r="F24" s="33">
        <v>98</v>
      </c>
      <c r="G24" s="43">
        <f t="shared" si="9"/>
        <v>393</v>
      </c>
      <c r="H24" s="175">
        <v>12</v>
      </c>
      <c r="I24" s="63">
        <f t="shared" si="10"/>
        <v>18</v>
      </c>
      <c r="J24" s="44"/>
      <c r="K24" s="32"/>
      <c r="L24" s="33"/>
      <c r="M24" s="43">
        <f t="shared" si="11"/>
      </c>
      <c r="N24" s="160"/>
      <c r="O24" s="45"/>
      <c r="P24" s="68">
        <f t="shared" si="13"/>
      </c>
      <c r="Q24" s="69">
        <f t="shared" si="14"/>
      </c>
      <c r="R24" s="66">
        <f t="shared" si="15"/>
      </c>
      <c r="S24" s="38">
        <f t="shared" si="16"/>
      </c>
      <c r="T24" s="67">
        <f t="shared" si="12"/>
      </c>
      <c r="V24" s="89">
        <f t="shared" si="5"/>
        <v>39397988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6">
        <v>197</v>
      </c>
      <c r="B25" s="41" t="s">
        <v>321</v>
      </c>
      <c r="C25" s="47" t="s">
        <v>16</v>
      </c>
      <c r="D25" s="169">
        <v>0.59375</v>
      </c>
      <c r="E25" s="33">
        <v>277</v>
      </c>
      <c r="F25" s="33">
        <v>114</v>
      </c>
      <c r="G25" s="43">
        <f t="shared" si="9"/>
        <v>391</v>
      </c>
      <c r="H25" s="175">
        <v>7</v>
      </c>
      <c r="I25" s="63">
        <f t="shared" si="10"/>
        <v>19</v>
      </c>
      <c r="J25" s="44"/>
      <c r="K25" s="32"/>
      <c r="L25" s="33"/>
      <c r="M25" s="43">
        <f t="shared" si="11"/>
      </c>
      <c r="N25" s="35"/>
      <c r="O25" s="45"/>
      <c r="P25" s="68">
        <f t="shared" si="13"/>
      </c>
      <c r="Q25" s="69">
        <f t="shared" si="14"/>
      </c>
      <c r="R25" s="66">
        <f t="shared" si="15"/>
      </c>
      <c r="S25" s="38">
        <f t="shared" si="16"/>
      </c>
      <c r="T25" s="67">
        <f t="shared" si="12"/>
      </c>
      <c r="V25" s="89">
        <f t="shared" si="5"/>
        <v>39213993</v>
      </c>
      <c r="W25" s="89">
        <f t="shared" si="6"/>
        <v>19</v>
      </c>
      <c r="X25" s="89">
        <f t="shared" si="7"/>
      </c>
      <c r="Y25" s="89">
        <f t="shared" si="8"/>
      </c>
    </row>
    <row r="26" spans="1:25" ht="18.75" customHeight="1">
      <c r="A26" s="40">
        <v>198</v>
      </c>
      <c r="B26" s="250" t="s">
        <v>218</v>
      </c>
      <c r="C26" s="42" t="s">
        <v>190</v>
      </c>
      <c r="D26" s="169"/>
      <c r="E26" s="33">
        <v>259</v>
      </c>
      <c r="F26" s="33">
        <v>124</v>
      </c>
      <c r="G26" s="43">
        <f t="shared" si="9"/>
        <v>383</v>
      </c>
      <c r="H26" s="175">
        <v>7</v>
      </c>
      <c r="I26" s="36">
        <f t="shared" si="10"/>
        <v>20</v>
      </c>
      <c r="J26" s="44"/>
      <c r="K26" s="32"/>
      <c r="L26" s="33"/>
      <c r="M26" s="43">
        <f t="shared" si="11"/>
      </c>
      <c r="N26" s="35"/>
      <c r="O26" s="45"/>
      <c r="P26" s="68">
        <f t="shared" si="13"/>
      </c>
      <c r="Q26" s="69">
        <f t="shared" si="14"/>
      </c>
      <c r="R26" s="66">
        <f t="shared" si="15"/>
      </c>
      <c r="S26" s="38">
        <f t="shared" si="16"/>
      </c>
      <c r="T26" s="67">
        <f t="shared" si="12"/>
      </c>
      <c r="V26" s="89">
        <f t="shared" si="5"/>
        <v>38423993</v>
      </c>
      <c r="W26" s="89">
        <f t="shared" si="6"/>
        <v>20</v>
      </c>
      <c r="X26" s="89">
        <f t="shared" si="7"/>
      </c>
      <c r="Y26" s="89">
        <f t="shared" si="8"/>
      </c>
    </row>
    <row r="27" spans="1:25" ht="18.75" customHeight="1">
      <c r="A27" s="46">
        <v>199</v>
      </c>
      <c r="B27" s="41" t="s">
        <v>478</v>
      </c>
      <c r="C27" s="47" t="s">
        <v>190</v>
      </c>
      <c r="D27" s="169">
        <v>0.65625</v>
      </c>
      <c r="E27" s="33">
        <v>268</v>
      </c>
      <c r="F27" s="33">
        <v>112</v>
      </c>
      <c r="G27" s="43">
        <f t="shared" si="9"/>
        <v>380</v>
      </c>
      <c r="H27" s="176">
        <v>5</v>
      </c>
      <c r="I27" s="63">
        <f t="shared" si="10"/>
        <v>21</v>
      </c>
      <c r="J27" s="44"/>
      <c r="K27" s="32"/>
      <c r="L27" s="33"/>
      <c r="M27" s="43">
        <f t="shared" si="11"/>
      </c>
      <c r="N27" s="35"/>
      <c r="O27" s="53"/>
      <c r="P27" s="68">
        <f t="shared" si="13"/>
      </c>
      <c r="Q27" s="69">
        <f t="shared" si="14"/>
      </c>
      <c r="R27" s="66">
        <f t="shared" si="15"/>
      </c>
      <c r="S27" s="38">
        <f t="shared" si="16"/>
      </c>
      <c r="T27" s="67">
        <f t="shared" si="12"/>
      </c>
      <c r="V27" s="89">
        <f t="shared" si="5"/>
        <v>38111995</v>
      </c>
      <c r="W27" s="89">
        <f t="shared" si="6"/>
        <v>21</v>
      </c>
      <c r="X27" s="89">
        <f t="shared" si="7"/>
      </c>
      <c r="Y27" s="89">
        <f t="shared" si="8"/>
      </c>
    </row>
    <row r="28" spans="1:25" s="8" customFormat="1" ht="18.75" customHeight="1">
      <c r="A28" s="54">
        <v>200</v>
      </c>
      <c r="B28" s="98" t="s">
        <v>252</v>
      </c>
      <c r="C28" s="99" t="s">
        <v>253</v>
      </c>
      <c r="D28" s="170">
        <v>0.46875</v>
      </c>
      <c r="E28" s="179" t="s">
        <v>475</v>
      </c>
      <c r="F28" s="56"/>
      <c r="G28" s="73">
        <f t="shared" si="9"/>
      </c>
      <c r="H28" s="177"/>
      <c r="I28" s="178">
        <f t="shared" si="10"/>
      </c>
      <c r="J28" s="44"/>
      <c r="K28" s="55"/>
      <c r="L28" s="56"/>
      <c r="M28" s="73">
        <f t="shared" si="11"/>
      </c>
      <c r="N28" s="59"/>
      <c r="O28" s="45"/>
      <c r="P28" s="72">
        <f t="shared" si="13"/>
      </c>
      <c r="Q28" s="75">
        <f t="shared" si="14"/>
      </c>
      <c r="R28" s="76">
        <f t="shared" si="15"/>
      </c>
      <c r="S28" s="60"/>
      <c r="T28" s="77">
        <f t="shared" si="12"/>
      </c>
      <c r="U28" s="5"/>
      <c r="V28" s="89">
        <f t="shared" si="5"/>
      </c>
      <c r="W28" s="89">
        <f t="shared" si="6"/>
      </c>
      <c r="X28" s="89">
        <f t="shared" si="7"/>
      </c>
      <c r="Y28" s="89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1" dxfId="2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0" operator="greaterThanOrEqual" stopIfTrue="1">
      <formula>150</formula>
    </cfRule>
  </conditionalFormatting>
  <conditionalFormatting sqref="K7:K28">
    <cfRule type="cellIs" priority="4" dxfId="2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0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2" operator="greaterThanOrEqual" stopIfTrue="1">
      <formula>7</formula>
    </cfRule>
  </conditionalFormatting>
  <conditionalFormatting sqref="T7:T28">
    <cfRule type="cellIs" priority="9" dxfId="24" operator="between" stopIfTrue="1">
      <formula>1</formula>
      <formula>3</formula>
    </cfRule>
    <cfRule type="cellIs" priority="10" dxfId="2" operator="between" stopIfTrue="1">
      <formula>4</formula>
      <formula>6</formula>
    </cfRule>
    <cfRule type="cellIs" priority="11" dxfId="22" operator="greaterThanOrEqual" stopIfTrue="1">
      <formula>7</formula>
    </cfRule>
  </conditionalFormatting>
  <conditionalFormatting sqref="N9 N13 N24:N27">
    <cfRule type="cellIs" priority="12" dxfId="0" operator="equal" stopIfTrue="1">
      <formula>0</formula>
    </cfRule>
    <cfRule type="cellIs" priority="13" dxfId="1" operator="equal" stopIfTrue="1">
      <formula>1</formula>
    </cfRule>
    <cfRule type="cellIs" priority="14" dxfId="19" operator="greaterThan" stopIfTrue="1">
      <formula>1</formula>
    </cfRule>
  </conditionalFormatting>
  <conditionalFormatting sqref="G28 G7:G26">
    <cfRule type="cellIs" priority="15" dxfId="2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0" operator="greaterThan" stopIfTrue="1">
      <formula>450</formula>
    </cfRule>
  </conditionalFormatting>
  <conditionalFormatting sqref="S7:S28 H7:H28">
    <cfRule type="cellIs" priority="18" dxfId="0" operator="equal" stopIfTrue="1">
      <formula>0</formula>
    </cfRule>
  </conditionalFormatting>
  <conditionalFormatting sqref="E7:E28">
    <cfRule type="cellIs" priority="19" dxfId="0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8">
    <cfRule type="cellIs" priority="21" dxfId="0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7:M28">
    <cfRule type="cellIs" priority="23" dxfId="0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0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0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0" operator="greaterThanOrEqual" stopIfTrue="1">
      <formula>600</formula>
    </cfRule>
    <cfRule type="cellIs" priority="30" dxfId="1" operator="greaterThanOrEqual" stopIfTrue="1">
      <formula>550</formula>
    </cfRule>
  </conditionalFormatting>
  <conditionalFormatting sqref="G27">
    <cfRule type="cellIs" priority="31" dxfId="2" operator="lessThan" stopIfTrue="1">
      <formula>400</formula>
    </cfRule>
    <cfRule type="cellIs" priority="32" dxfId="1" operator="between" stopIfTrue="1">
      <formula>400</formula>
      <formula>449</formula>
    </cfRule>
    <cfRule type="cellIs" priority="33" dxfId="0" operator="greaterThanOrEqual" stopIfTrue="1">
      <formula>450</formula>
    </cfRule>
  </conditionalFormatting>
  <printOptions/>
  <pageMargins left="0.4" right="0.58" top="0.41" bottom="0.49" header="0.39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6">
      <selection activeCell="L24" sqref="L24"/>
    </sheetView>
  </sheetViews>
  <sheetFormatPr defaultColWidth="11.421875" defaultRowHeight="12.75"/>
  <cols>
    <col min="1" max="1" width="3.421875" style="6" customWidth="1"/>
    <col min="2" max="2" width="25.00390625" style="5" customWidth="1"/>
    <col min="3" max="3" width="20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7109375" style="5" hidden="1" customWidth="1"/>
    <col min="24" max="24" width="0" style="5" hidden="1" customWidth="1"/>
    <col min="25" max="25" width="5.710937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164</v>
      </c>
      <c r="D3" s="9" t="s">
        <v>172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163</v>
      </c>
      <c r="B5" s="11"/>
      <c r="C5" s="12"/>
      <c r="D5" s="13" t="s">
        <v>21</v>
      </c>
      <c r="E5" s="14"/>
      <c r="F5" s="14"/>
      <c r="G5" s="14"/>
      <c r="H5" s="14"/>
      <c r="I5" s="15"/>
      <c r="J5" s="16"/>
      <c r="K5" s="13" t="s">
        <v>173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201</v>
      </c>
      <c r="B7" s="29" t="s">
        <v>363</v>
      </c>
      <c r="C7" s="47" t="s">
        <v>335</v>
      </c>
      <c r="D7" s="168">
        <v>0.40625</v>
      </c>
      <c r="E7" s="33">
        <v>305</v>
      </c>
      <c r="F7" s="33">
        <v>144</v>
      </c>
      <c r="G7" s="43">
        <f aca="true" t="shared" si="0" ref="G7:G12">IF(SUM(E7,F7)&gt;0,SUM(E7,F7),"")</f>
        <v>449</v>
      </c>
      <c r="H7" s="175">
        <v>2</v>
      </c>
      <c r="I7" s="63">
        <f aca="true" t="shared" si="1" ref="I7:I12">IF(W7&gt;0,W7,"")</f>
        <v>1</v>
      </c>
      <c r="J7" s="44"/>
      <c r="K7" s="32">
        <v>311</v>
      </c>
      <c r="L7" s="33">
        <v>135</v>
      </c>
      <c r="M7" s="43">
        <f aca="true" t="shared" si="2" ref="M7:M12">IF(SUM(K7,L7)&gt;0,SUM(K7,L7),"")</f>
        <v>446</v>
      </c>
      <c r="N7" s="35">
        <v>3</v>
      </c>
      <c r="O7" s="44"/>
      <c r="P7" s="64">
        <f aca="true" t="shared" si="3" ref="P7:S12">IF(AND(ISNUMBER(E7),ISNUMBER(K7)),SUM(E7,K7),"")</f>
        <v>616</v>
      </c>
      <c r="Q7" s="65">
        <f t="shared" si="3"/>
        <v>279</v>
      </c>
      <c r="R7" s="66">
        <f t="shared" si="3"/>
        <v>895</v>
      </c>
      <c r="S7" s="38">
        <f t="shared" si="3"/>
        <v>5</v>
      </c>
      <c r="T7" s="67">
        <f aca="true" t="shared" si="4" ref="T7:T12">IF(Y7&gt;0,Y7,"")</f>
        <v>1</v>
      </c>
      <c r="U7" s="70"/>
      <c r="V7" s="89">
        <f aca="true" t="shared" si="5" ref="V7:V26">IF(SUM(G7)&gt;0,100000*G7+1000*F7-H7,"")</f>
        <v>45043998</v>
      </c>
      <c r="W7" s="89">
        <f aca="true" t="shared" si="6" ref="W7:W26">IF(SUM(G7)&gt;0,RANK(V7,$V$7:$V$26,0),"")</f>
        <v>1</v>
      </c>
      <c r="X7" s="89">
        <f aca="true" t="shared" si="7" ref="X7:X26">IF(AND(SUM(Q7)&gt;0,ISNUMBER(S7)),100000*R7+1000*Q7-S7,"")</f>
        <v>89778995</v>
      </c>
      <c r="Y7" s="89">
        <f aca="true" t="shared" si="8" ref="Y7:Y26">IF(AND(SUM(Q7)&gt;0,ISNUMBER(S7)),RANK(X7,$X$7:$X$26,0),"")</f>
        <v>1</v>
      </c>
    </row>
    <row r="8" spans="1:26" ht="18.75" customHeight="1">
      <c r="A8" s="40">
        <v>202</v>
      </c>
      <c r="B8" s="41" t="s">
        <v>366</v>
      </c>
      <c r="C8" s="47" t="s">
        <v>356</v>
      </c>
      <c r="D8" s="169"/>
      <c r="E8" s="33">
        <v>308</v>
      </c>
      <c r="F8" s="33">
        <v>123</v>
      </c>
      <c r="G8" s="43">
        <f t="shared" si="0"/>
        <v>431</v>
      </c>
      <c r="H8" s="175">
        <v>7</v>
      </c>
      <c r="I8" s="36">
        <f t="shared" si="1"/>
        <v>2</v>
      </c>
      <c r="J8" s="44"/>
      <c r="K8" s="32">
        <v>291</v>
      </c>
      <c r="L8" s="33">
        <v>115</v>
      </c>
      <c r="M8" s="43">
        <f t="shared" si="2"/>
        <v>406</v>
      </c>
      <c r="N8" s="35">
        <v>7</v>
      </c>
      <c r="O8" s="45"/>
      <c r="P8" s="68">
        <f t="shared" si="3"/>
        <v>599</v>
      </c>
      <c r="Q8" s="69">
        <f t="shared" si="3"/>
        <v>238</v>
      </c>
      <c r="R8" s="66">
        <f t="shared" si="3"/>
        <v>837</v>
      </c>
      <c r="S8" s="38">
        <f t="shared" si="3"/>
        <v>14</v>
      </c>
      <c r="T8" s="67">
        <f t="shared" si="4"/>
        <v>2</v>
      </c>
      <c r="V8" s="89">
        <f t="shared" si="5"/>
        <v>43222993</v>
      </c>
      <c r="W8" s="89">
        <f t="shared" si="6"/>
        <v>2</v>
      </c>
      <c r="X8" s="89">
        <f t="shared" si="7"/>
        <v>83937986</v>
      </c>
      <c r="Y8" s="89">
        <f t="shared" si="8"/>
        <v>2</v>
      </c>
      <c r="Z8" s="103"/>
    </row>
    <row r="9" spans="1:25" ht="18.75" customHeight="1">
      <c r="A9" s="46">
        <v>203</v>
      </c>
      <c r="B9" s="172" t="s">
        <v>473</v>
      </c>
      <c r="C9" s="198" t="s">
        <v>18</v>
      </c>
      <c r="D9" s="169"/>
      <c r="E9" s="33">
        <v>293</v>
      </c>
      <c r="F9" s="33">
        <v>137</v>
      </c>
      <c r="G9" s="43">
        <f t="shared" si="0"/>
        <v>430</v>
      </c>
      <c r="H9" s="175">
        <v>6</v>
      </c>
      <c r="I9" s="63">
        <f t="shared" si="1"/>
        <v>3</v>
      </c>
      <c r="J9" s="44"/>
      <c r="K9" s="32">
        <v>272</v>
      </c>
      <c r="L9" s="33">
        <v>116</v>
      </c>
      <c r="M9" s="43">
        <f t="shared" si="2"/>
        <v>388</v>
      </c>
      <c r="N9" s="35">
        <v>7</v>
      </c>
      <c r="O9" s="45"/>
      <c r="P9" s="68">
        <f t="shared" si="3"/>
        <v>565</v>
      </c>
      <c r="Q9" s="69">
        <f t="shared" si="3"/>
        <v>253</v>
      </c>
      <c r="R9" s="66">
        <f t="shared" si="3"/>
        <v>818</v>
      </c>
      <c r="S9" s="38">
        <f t="shared" si="3"/>
        <v>13</v>
      </c>
      <c r="T9" s="67">
        <f t="shared" si="4"/>
        <v>3</v>
      </c>
      <c r="V9" s="89">
        <f t="shared" si="5"/>
        <v>43136994</v>
      </c>
      <c r="W9" s="89">
        <f t="shared" si="6"/>
        <v>3</v>
      </c>
      <c r="X9" s="89">
        <f t="shared" si="7"/>
        <v>82052987</v>
      </c>
      <c r="Y9" s="89">
        <f t="shared" si="8"/>
        <v>3</v>
      </c>
    </row>
    <row r="10" spans="1:25" ht="18.75" customHeight="1">
      <c r="A10" s="40">
        <v>204</v>
      </c>
      <c r="B10" s="41" t="s">
        <v>259</v>
      </c>
      <c r="C10" s="47" t="s">
        <v>247</v>
      </c>
      <c r="D10" s="169"/>
      <c r="E10" s="33">
        <v>288</v>
      </c>
      <c r="F10" s="33">
        <v>131</v>
      </c>
      <c r="G10" s="43">
        <f t="shared" si="0"/>
        <v>419</v>
      </c>
      <c r="H10" s="175">
        <v>5</v>
      </c>
      <c r="I10" s="63">
        <f t="shared" si="1"/>
        <v>6</v>
      </c>
      <c r="J10" s="44"/>
      <c r="K10" s="32">
        <v>272</v>
      </c>
      <c r="L10" s="33">
        <v>123</v>
      </c>
      <c r="M10" s="43">
        <f t="shared" si="2"/>
        <v>395</v>
      </c>
      <c r="N10" s="35">
        <v>9</v>
      </c>
      <c r="O10" s="45"/>
      <c r="P10" s="68">
        <f t="shared" si="3"/>
        <v>560</v>
      </c>
      <c r="Q10" s="69">
        <f t="shared" si="3"/>
        <v>254</v>
      </c>
      <c r="R10" s="66">
        <f t="shared" si="3"/>
        <v>814</v>
      </c>
      <c r="S10" s="38">
        <f t="shared" si="3"/>
        <v>14</v>
      </c>
      <c r="T10" s="67">
        <f t="shared" si="4"/>
        <v>4</v>
      </c>
      <c r="V10" s="89">
        <f t="shared" si="5"/>
        <v>42030995</v>
      </c>
      <c r="W10" s="89">
        <f t="shared" si="6"/>
        <v>6</v>
      </c>
      <c r="X10" s="89">
        <f t="shared" si="7"/>
        <v>81653986</v>
      </c>
      <c r="Y10" s="89">
        <f t="shared" si="8"/>
        <v>4</v>
      </c>
    </row>
    <row r="11" spans="1:25" ht="18.75" customHeight="1">
      <c r="A11" s="46">
        <v>205</v>
      </c>
      <c r="B11" s="41" t="s">
        <v>223</v>
      </c>
      <c r="C11" s="47" t="s">
        <v>17</v>
      </c>
      <c r="D11" s="169">
        <v>0.5</v>
      </c>
      <c r="E11" s="33">
        <v>294</v>
      </c>
      <c r="F11" s="33">
        <v>131</v>
      </c>
      <c r="G11" s="43">
        <f t="shared" si="0"/>
        <v>425</v>
      </c>
      <c r="H11" s="175">
        <v>9</v>
      </c>
      <c r="I11" s="63">
        <f t="shared" si="1"/>
        <v>5</v>
      </c>
      <c r="J11" s="44"/>
      <c r="K11" s="32">
        <v>287</v>
      </c>
      <c r="L11" s="33">
        <v>93</v>
      </c>
      <c r="M11" s="43">
        <f t="shared" si="2"/>
        <v>380</v>
      </c>
      <c r="N11" s="35">
        <v>15</v>
      </c>
      <c r="O11" s="45"/>
      <c r="P11" s="68">
        <f t="shared" si="3"/>
        <v>581</v>
      </c>
      <c r="Q11" s="69">
        <f t="shared" si="3"/>
        <v>224</v>
      </c>
      <c r="R11" s="66">
        <f t="shared" si="3"/>
        <v>805</v>
      </c>
      <c r="S11" s="38">
        <f t="shared" si="3"/>
        <v>24</v>
      </c>
      <c r="T11" s="67">
        <f t="shared" si="4"/>
        <v>5</v>
      </c>
      <c r="V11" s="89">
        <f t="shared" si="5"/>
        <v>42630991</v>
      </c>
      <c r="W11" s="89">
        <f t="shared" si="6"/>
        <v>5</v>
      </c>
      <c r="X11" s="89">
        <f t="shared" si="7"/>
        <v>80723976</v>
      </c>
      <c r="Y11" s="89">
        <f t="shared" si="8"/>
        <v>5</v>
      </c>
    </row>
    <row r="12" spans="1:25" ht="18.75" customHeight="1">
      <c r="A12" s="40">
        <v>206</v>
      </c>
      <c r="B12" s="41" t="s">
        <v>256</v>
      </c>
      <c r="C12" s="50" t="s">
        <v>257</v>
      </c>
      <c r="D12" s="169"/>
      <c r="E12" s="33">
        <v>294</v>
      </c>
      <c r="F12" s="33">
        <v>131</v>
      </c>
      <c r="G12" s="43">
        <f t="shared" si="0"/>
        <v>425</v>
      </c>
      <c r="H12" s="175">
        <v>2</v>
      </c>
      <c r="I12" s="63">
        <f t="shared" si="1"/>
        <v>4</v>
      </c>
      <c r="J12" s="44"/>
      <c r="K12" s="32">
        <v>262</v>
      </c>
      <c r="L12" s="33">
        <v>110</v>
      </c>
      <c r="M12" s="43">
        <f t="shared" si="2"/>
        <v>372</v>
      </c>
      <c r="N12" s="35">
        <v>6</v>
      </c>
      <c r="O12" s="44"/>
      <c r="P12" s="68">
        <f t="shared" si="3"/>
        <v>556</v>
      </c>
      <c r="Q12" s="69">
        <f t="shared" si="3"/>
        <v>241</v>
      </c>
      <c r="R12" s="66">
        <f t="shared" si="3"/>
        <v>797</v>
      </c>
      <c r="S12" s="38">
        <f t="shared" si="3"/>
        <v>8</v>
      </c>
      <c r="T12" s="67">
        <f t="shared" si="4"/>
        <v>6</v>
      </c>
      <c r="V12" s="89">
        <f t="shared" si="5"/>
        <v>42630998</v>
      </c>
      <c r="W12" s="89">
        <f t="shared" si="6"/>
        <v>4</v>
      </c>
      <c r="X12" s="89">
        <f t="shared" si="7"/>
        <v>79940992</v>
      </c>
      <c r="Y12" s="89">
        <f t="shared" si="8"/>
        <v>6</v>
      </c>
    </row>
    <row r="13" spans="1:25" ht="18.75" customHeight="1">
      <c r="A13" s="46">
        <v>207</v>
      </c>
      <c r="B13" s="41" t="s">
        <v>258</v>
      </c>
      <c r="C13" s="50" t="s">
        <v>146</v>
      </c>
      <c r="D13" s="169">
        <v>0.46875</v>
      </c>
      <c r="E13" s="33">
        <v>294</v>
      </c>
      <c r="F13" s="33">
        <v>125</v>
      </c>
      <c r="G13" s="43">
        <f aca="true" t="shared" si="9" ref="G13:G26">IF(SUM(E13,F13)&gt;0,SUM(E13,F13),"")</f>
        <v>419</v>
      </c>
      <c r="H13" s="175">
        <v>11</v>
      </c>
      <c r="I13" s="63">
        <f aca="true" t="shared" si="10" ref="I13:I26">IF(W13&gt;0,W13,"")</f>
        <v>7</v>
      </c>
      <c r="J13" s="44"/>
      <c r="K13" s="32"/>
      <c r="L13" s="33"/>
      <c r="M13" s="43">
        <f aca="true" t="shared" si="11" ref="M13:M26">IF(SUM(K13,L13)&gt;0,SUM(K13,L13),"")</f>
      </c>
      <c r="N13" s="35"/>
      <c r="O13" s="45"/>
      <c r="P13" s="68">
        <f aca="true" t="shared" si="12" ref="P13:S22">IF(AND(ISNUMBER(E13),ISNUMBER(K13)),SUM(E13,K13),"")</f>
      </c>
      <c r="Q13" s="69">
        <f t="shared" si="12"/>
      </c>
      <c r="R13" s="66">
        <f t="shared" si="12"/>
      </c>
      <c r="S13" s="38">
        <f t="shared" si="12"/>
      </c>
      <c r="T13" s="67">
        <f aca="true" t="shared" si="13" ref="T13:T26">IF(Y13&gt;0,Y13,"")</f>
      </c>
      <c r="V13" s="89">
        <f t="shared" si="5"/>
        <v>42024989</v>
      </c>
      <c r="W13" s="89">
        <f t="shared" si="6"/>
        <v>7</v>
      </c>
      <c r="X13" s="89">
        <f t="shared" si="7"/>
      </c>
      <c r="Y13" s="89">
        <f t="shared" si="8"/>
      </c>
    </row>
    <row r="14" spans="1:25" ht="18.75" customHeight="1">
      <c r="A14" s="40">
        <v>208</v>
      </c>
      <c r="B14" s="52" t="s">
        <v>160</v>
      </c>
      <c r="C14" s="47" t="s">
        <v>161</v>
      </c>
      <c r="D14" s="169">
        <v>0.625</v>
      </c>
      <c r="E14" s="33">
        <v>284</v>
      </c>
      <c r="F14" s="33">
        <v>125</v>
      </c>
      <c r="G14" s="43">
        <f t="shared" si="9"/>
        <v>409</v>
      </c>
      <c r="H14" s="175">
        <v>4</v>
      </c>
      <c r="I14" s="63">
        <f t="shared" si="10"/>
        <v>8</v>
      </c>
      <c r="J14" s="44"/>
      <c r="K14" s="32"/>
      <c r="L14" s="33"/>
      <c r="M14" s="43">
        <f t="shared" si="11"/>
      </c>
      <c r="N14" s="35"/>
      <c r="O14" s="45"/>
      <c r="P14" s="68">
        <f t="shared" si="12"/>
      </c>
      <c r="Q14" s="69">
        <f t="shared" si="12"/>
      </c>
      <c r="R14" s="66">
        <f t="shared" si="12"/>
      </c>
      <c r="S14" s="38">
        <f t="shared" si="12"/>
      </c>
      <c r="T14" s="67">
        <f t="shared" si="13"/>
      </c>
      <c r="V14" s="89">
        <f t="shared" si="5"/>
        <v>41024996</v>
      </c>
      <c r="W14" s="89">
        <f t="shared" si="6"/>
        <v>8</v>
      </c>
      <c r="X14" s="89">
        <f t="shared" si="7"/>
      </c>
      <c r="Y14" s="89">
        <f t="shared" si="8"/>
      </c>
    </row>
    <row r="15" spans="1:25" ht="18.75" customHeight="1">
      <c r="A15" s="46">
        <v>209</v>
      </c>
      <c r="B15" s="41" t="s">
        <v>364</v>
      </c>
      <c r="C15" s="47" t="s">
        <v>349</v>
      </c>
      <c r="D15" s="169"/>
      <c r="E15" s="33">
        <v>281</v>
      </c>
      <c r="F15" s="33">
        <v>124</v>
      </c>
      <c r="G15" s="43">
        <f t="shared" si="9"/>
        <v>405</v>
      </c>
      <c r="H15" s="175">
        <v>7</v>
      </c>
      <c r="I15" s="63">
        <f t="shared" si="10"/>
        <v>9</v>
      </c>
      <c r="J15" s="44"/>
      <c r="K15" s="32"/>
      <c r="L15" s="33"/>
      <c r="M15" s="43">
        <f t="shared" si="11"/>
      </c>
      <c r="N15" s="35"/>
      <c r="O15" s="45"/>
      <c r="P15" s="68">
        <f t="shared" si="12"/>
      </c>
      <c r="Q15" s="69">
        <f t="shared" si="12"/>
      </c>
      <c r="R15" s="66">
        <f t="shared" si="12"/>
      </c>
      <c r="S15" s="38"/>
      <c r="T15" s="67">
        <f t="shared" si="13"/>
      </c>
      <c r="V15" s="89">
        <f t="shared" si="5"/>
        <v>40623993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210</v>
      </c>
      <c r="B16" s="41" t="s">
        <v>362</v>
      </c>
      <c r="C16" s="47" t="s">
        <v>349</v>
      </c>
      <c r="D16" s="169"/>
      <c r="E16" s="33">
        <v>275</v>
      </c>
      <c r="F16" s="33">
        <v>129</v>
      </c>
      <c r="G16" s="43">
        <f t="shared" si="9"/>
        <v>404</v>
      </c>
      <c r="H16" s="175">
        <v>5</v>
      </c>
      <c r="I16" s="63">
        <f t="shared" si="10"/>
        <v>10</v>
      </c>
      <c r="J16" s="44"/>
      <c r="K16" s="32"/>
      <c r="L16" s="33"/>
      <c r="M16" s="43">
        <f t="shared" si="11"/>
      </c>
      <c r="N16" s="35"/>
      <c r="O16" s="45"/>
      <c r="P16" s="68">
        <f t="shared" si="12"/>
      </c>
      <c r="Q16" s="69">
        <f t="shared" si="12"/>
      </c>
      <c r="R16" s="66">
        <f t="shared" si="12"/>
      </c>
      <c r="S16" s="38"/>
      <c r="T16" s="67">
        <f t="shared" si="13"/>
      </c>
      <c r="V16" s="89">
        <f t="shared" si="5"/>
        <v>40528995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211</v>
      </c>
      <c r="B17" s="41" t="s">
        <v>410</v>
      </c>
      <c r="C17" s="42" t="s">
        <v>158</v>
      </c>
      <c r="D17" s="169">
        <v>0.5625</v>
      </c>
      <c r="E17" s="33">
        <v>281</v>
      </c>
      <c r="F17" s="33">
        <v>123</v>
      </c>
      <c r="G17" s="43">
        <f t="shared" si="9"/>
        <v>404</v>
      </c>
      <c r="H17" s="175">
        <v>8</v>
      </c>
      <c r="I17" s="63">
        <f t="shared" si="10"/>
        <v>11</v>
      </c>
      <c r="J17" s="44"/>
      <c r="K17" s="32"/>
      <c r="L17" s="33"/>
      <c r="M17" s="43">
        <f t="shared" si="11"/>
      </c>
      <c r="N17" s="35"/>
      <c r="O17" s="45"/>
      <c r="P17" s="68">
        <f t="shared" si="12"/>
      </c>
      <c r="Q17" s="69">
        <f t="shared" si="12"/>
      </c>
      <c r="R17" s="66">
        <f t="shared" si="12"/>
      </c>
      <c r="S17" s="38"/>
      <c r="T17" s="67">
        <f t="shared" si="13"/>
      </c>
      <c r="V17" s="89">
        <f t="shared" si="5"/>
        <v>40522992</v>
      </c>
      <c r="W17" s="89">
        <f t="shared" si="6"/>
        <v>11</v>
      </c>
      <c r="X17" s="89">
        <f t="shared" si="7"/>
      </c>
      <c r="Y17" s="89">
        <f t="shared" si="8"/>
      </c>
    </row>
    <row r="18" spans="1:25" ht="18.75" customHeight="1">
      <c r="A18" s="40">
        <v>212</v>
      </c>
      <c r="B18" s="41" t="s">
        <v>360</v>
      </c>
      <c r="C18" s="42" t="s">
        <v>361</v>
      </c>
      <c r="D18" s="169">
        <v>0.375</v>
      </c>
      <c r="E18" s="33">
        <v>293</v>
      </c>
      <c r="F18" s="33">
        <v>105</v>
      </c>
      <c r="G18" s="43">
        <f t="shared" si="9"/>
        <v>398</v>
      </c>
      <c r="H18" s="175">
        <v>10</v>
      </c>
      <c r="I18" s="63">
        <f t="shared" si="10"/>
        <v>12</v>
      </c>
      <c r="J18" s="44"/>
      <c r="K18" s="32"/>
      <c r="L18" s="33"/>
      <c r="M18" s="43">
        <f t="shared" si="11"/>
      </c>
      <c r="N18" s="96"/>
      <c r="O18" s="51"/>
      <c r="P18" s="68">
        <f t="shared" si="12"/>
      </c>
      <c r="Q18" s="69">
        <f t="shared" si="12"/>
      </c>
      <c r="R18" s="66">
        <f t="shared" si="12"/>
      </c>
      <c r="S18" s="38">
        <f>IF(AND(ISNUMBER(H18),ISNUMBER(N18)),SUM(H18,N18),"")</f>
      </c>
      <c r="T18" s="67">
        <f t="shared" si="13"/>
      </c>
      <c r="V18" s="89">
        <f t="shared" si="5"/>
        <v>39904990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6">
        <v>213</v>
      </c>
      <c r="B19" s="41" t="s">
        <v>469</v>
      </c>
      <c r="C19" s="50" t="s">
        <v>237</v>
      </c>
      <c r="D19" s="169">
        <v>0.59375</v>
      </c>
      <c r="E19" s="33">
        <v>276</v>
      </c>
      <c r="F19" s="33">
        <v>120</v>
      </c>
      <c r="G19" s="43">
        <f t="shared" si="9"/>
        <v>396</v>
      </c>
      <c r="H19" s="175">
        <v>4</v>
      </c>
      <c r="I19" s="63">
        <f t="shared" si="10"/>
        <v>13</v>
      </c>
      <c r="J19" s="37"/>
      <c r="K19" s="32"/>
      <c r="L19" s="33"/>
      <c r="M19" s="43">
        <f t="shared" si="11"/>
      </c>
      <c r="N19" s="35"/>
      <c r="O19" s="37"/>
      <c r="P19" s="68">
        <f t="shared" si="12"/>
      </c>
      <c r="Q19" s="69">
        <f t="shared" si="12"/>
      </c>
      <c r="R19" s="66">
        <f t="shared" si="12"/>
      </c>
      <c r="S19" s="38"/>
      <c r="T19" s="67">
        <f t="shared" si="13"/>
      </c>
      <c r="U19" s="8"/>
      <c r="V19" s="88">
        <f t="shared" si="5"/>
        <v>39719996</v>
      </c>
      <c r="W19" s="88">
        <f t="shared" si="6"/>
        <v>13</v>
      </c>
      <c r="X19" s="88">
        <f t="shared" si="7"/>
      </c>
      <c r="Y19" s="88">
        <f t="shared" si="8"/>
      </c>
    </row>
    <row r="20" spans="1:25" ht="18.75" customHeight="1">
      <c r="A20" s="40">
        <v>214</v>
      </c>
      <c r="B20" s="52" t="s">
        <v>221</v>
      </c>
      <c r="C20" s="47" t="s">
        <v>190</v>
      </c>
      <c r="D20" s="169"/>
      <c r="E20" s="272">
        <v>275</v>
      </c>
      <c r="F20" s="33">
        <v>116</v>
      </c>
      <c r="G20" s="43">
        <f t="shared" si="9"/>
        <v>391</v>
      </c>
      <c r="H20" s="175">
        <v>8</v>
      </c>
      <c r="I20" s="63">
        <f t="shared" si="10"/>
        <v>14</v>
      </c>
      <c r="J20" s="44"/>
      <c r="K20" s="32"/>
      <c r="L20" s="33"/>
      <c r="M20" s="43">
        <f t="shared" si="11"/>
      </c>
      <c r="N20" s="35"/>
      <c r="O20" s="44"/>
      <c r="P20" s="68">
        <f t="shared" si="12"/>
      </c>
      <c r="Q20" s="69">
        <f t="shared" si="12"/>
      </c>
      <c r="R20" s="66">
        <f t="shared" si="12"/>
      </c>
      <c r="S20" s="38"/>
      <c r="T20" s="67">
        <f t="shared" si="13"/>
      </c>
      <c r="V20" s="89">
        <f t="shared" si="5"/>
        <v>39215992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6">
        <v>215</v>
      </c>
      <c r="B21" s="52" t="s">
        <v>412</v>
      </c>
      <c r="C21" s="47" t="s">
        <v>411</v>
      </c>
      <c r="D21" s="169"/>
      <c r="E21" s="33">
        <v>290</v>
      </c>
      <c r="F21" s="33">
        <v>97</v>
      </c>
      <c r="G21" s="43">
        <f t="shared" si="9"/>
        <v>387</v>
      </c>
      <c r="H21" s="175">
        <v>9</v>
      </c>
      <c r="I21" s="63">
        <f t="shared" si="10"/>
        <v>15</v>
      </c>
      <c r="J21" s="37"/>
      <c r="K21" s="32"/>
      <c r="L21" s="33"/>
      <c r="M21" s="43">
        <f t="shared" si="11"/>
      </c>
      <c r="N21" s="35"/>
      <c r="O21" s="37"/>
      <c r="P21" s="68">
        <f t="shared" si="12"/>
      </c>
      <c r="Q21" s="69">
        <f t="shared" si="12"/>
      </c>
      <c r="R21" s="66">
        <f t="shared" si="12"/>
      </c>
      <c r="S21" s="38">
        <f t="shared" si="12"/>
      </c>
      <c r="T21" s="67">
        <f t="shared" si="13"/>
      </c>
      <c r="U21" s="8"/>
      <c r="V21" s="88">
        <f t="shared" si="5"/>
        <v>38796991</v>
      </c>
      <c r="W21" s="88">
        <f t="shared" si="6"/>
        <v>15</v>
      </c>
      <c r="X21" s="88">
        <f t="shared" si="7"/>
      </c>
      <c r="Y21" s="88">
        <f t="shared" si="8"/>
      </c>
    </row>
    <row r="22" spans="1:25" ht="18.75" customHeight="1">
      <c r="A22" s="40">
        <v>216</v>
      </c>
      <c r="B22" s="41" t="s">
        <v>324</v>
      </c>
      <c r="C22" s="50" t="s">
        <v>83</v>
      </c>
      <c r="D22" s="169">
        <v>0.4375</v>
      </c>
      <c r="E22" s="33">
        <v>270</v>
      </c>
      <c r="F22" s="33">
        <v>113</v>
      </c>
      <c r="G22" s="43">
        <f t="shared" si="9"/>
        <v>383</v>
      </c>
      <c r="H22" s="175">
        <v>10</v>
      </c>
      <c r="I22" s="63">
        <f t="shared" si="10"/>
        <v>16</v>
      </c>
      <c r="J22" s="44"/>
      <c r="K22" s="32"/>
      <c r="L22" s="33"/>
      <c r="M22" s="43">
        <f t="shared" si="11"/>
      </c>
      <c r="N22" s="35"/>
      <c r="O22" s="44"/>
      <c r="P22" s="68">
        <f t="shared" si="12"/>
      </c>
      <c r="Q22" s="69">
        <f t="shared" si="12"/>
      </c>
      <c r="R22" s="66">
        <f t="shared" si="12"/>
      </c>
      <c r="S22" s="38">
        <f t="shared" si="12"/>
      </c>
      <c r="T22" s="67">
        <f t="shared" si="13"/>
      </c>
      <c r="V22" s="89">
        <f t="shared" si="5"/>
        <v>38412990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6">
        <v>217</v>
      </c>
      <c r="B23" s="41" t="s">
        <v>365</v>
      </c>
      <c r="C23" s="50" t="s">
        <v>156</v>
      </c>
      <c r="D23" s="169">
        <v>0.53125</v>
      </c>
      <c r="E23" s="33">
        <v>246</v>
      </c>
      <c r="F23" s="33">
        <v>97</v>
      </c>
      <c r="G23" s="43">
        <f t="shared" si="9"/>
        <v>343</v>
      </c>
      <c r="H23" s="175">
        <v>10</v>
      </c>
      <c r="I23" s="63">
        <f t="shared" si="10"/>
        <v>17</v>
      </c>
      <c r="J23" s="44"/>
      <c r="K23" s="32"/>
      <c r="L23" s="33"/>
      <c r="M23" s="43">
        <f t="shared" si="11"/>
      </c>
      <c r="N23" s="35"/>
      <c r="O23" s="45"/>
      <c r="P23" s="68">
        <f aca="true" t="shared" si="14" ref="P23:S26">IF(AND(ISNUMBER(E23),ISNUMBER(K23)),SUM(E23,K23),"")</f>
      </c>
      <c r="Q23" s="69">
        <f t="shared" si="14"/>
      </c>
      <c r="R23" s="66">
        <f t="shared" si="14"/>
      </c>
      <c r="S23" s="38">
        <f t="shared" si="14"/>
      </c>
      <c r="T23" s="67">
        <f t="shared" si="13"/>
      </c>
      <c r="V23" s="89">
        <f t="shared" si="5"/>
        <v>34396990</v>
      </c>
      <c r="W23" s="89">
        <f t="shared" si="6"/>
        <v>17</v>
      </c>
      <c r="X23" s="89">
        <f t="shared" si="7"/>
      </c>
      <c r="Y23" s="89">
        <f t="shared" si="8"/>
      </c>
    </row>
    <row r="24" spans="1:25" ht="18.75" customHeight="1">
      <c r="A24" s="40">
        <v>218</v>
      </c>
      <c r="B24" s="41" t="s">
        <v>222</v>
      </c>
      <c r="C24" s="47" t="s">
        <v>184</v>
      </c>
      <c r="D24" s="169">
        <v>0.65625</v>
      </c>
      <c r="E24" s="33">
        <v>263</v>
      </c>
      <c r="F24" s="33">
        <v>76</v>
      </c>
      <c r="G24" s="43">
        <f t="shared" si="9"/>
        <v>339</v>
      </c>
      <c r="H24" s="175">
        <v>17</v>
      </c>
      <c r="I24" s="63">
        <f t="shared" si="10"/>
        <v>18</v>
      </c>
      <c r="J24" s="44"/>
      <c r="K24" s="32"/>
      <c r="L24" s="33"/>
      <c r="M24" s="43">
        <f t="shared" si="11"/>
      </c>
      <c r="N24" s="160"/>
      <c r="O24" s="45"/>
      <c r="P24" s="68">
        <f t="shared" si="14"/>
      </c>
      <c r="Q24" s="69">
        <f t="shared" si="14"/>
      </c>
      <c r="R24" s="66">
        <f t="shared" si="14"/>
      </c>
      <c r="S24" s="38">
        <f t="shared" si="14"/>
      </c>
      <c r="T24" s="67">
        <f t="shared" si="13"/>
      </c>
      <c r="V24" s="89">
        <f t="shared" si="5"/>
        <v>33975983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6">
        <v>219</v>
      </c>
      <c r="B25" s="172" t="s">
        <v>326</v>
      </c>
      <c r="C25" s="174" t="s">
        <v>325</v>
      </c>
      <c r="D25" s="169"/>
      <c r="E25" s="33">
        <v>245</v>
      </c>
      <c r="F25" s="33">
        <v>77</v>
      </c>
      <c r="G25" s="43">
        <f t="shared" si="9"/>
        <v>322</v>
      </c>
      <c r="H25" s="175">
        <v>23</v>
      </c>
      <c r="I25" s="63">
        <f t="shared" si="10"/>
        <v>19</v>
      </c>
      <c r="J25" s="44"/>
      <c r="K25" s="32"/>
      <c r="L25" s="33"/>
      <c r="M25" s="43">
        <f t="shared" si="11"/>
      </c>
      <c r="N25" s="35"/>
      <c r="O25" s="45"/>
      <c r="P25" s="68">
        <f t="shared" si="14"/>
      </c>
      <c r="Q25" s="69">
        <f t="shared" si="14"/>
      </c>
      <c r="R25" s="66">
        <f t="shared" si="14"/>
      </c>
      <c r="S25" s="38">
        <f t="shared" si="14"/>
      </c>
      <c r="T25" s="67">
        <f t="shared" si="13"/>
      </c>
      <c r="V25" s="89">
        <f t="shared" si="5"/>
        <v>32276977</v>
      </c>
      <c r="W25" s="89">
        <f t="shared" si="6"/>
        <v>19</v>
      </c>
      <c r="X25" s="89">
        <f t="shared" si="7"/>
      </c>
      <c r="Y25" s="89">
        <f t="shared" si="8"/>
      </c>
    </row>
    <row r="26" spans="1:25" s="8" customFormat="1" ht="18.75" customHeight="1">
      <c r="A26" s="54">
        <v>220</v>
      </c>
      <c r="B26" s="98" t="s">
        <v>323</v>
      </c>
      <c r="C26" s="99" t="s">
        <v>293</v>
      </c>
      <c r="D26" s="251"/>
      <c r="E26" s="179" t="s">
        <v>480</v>
      </c>
      <c r="F26" s="56"/>
      <c r="G26" s="73">
        <f t="shared" si="9"/>
      </c>
      <c r="H26" s="177"/>
      <c r="I26" s="178">
        <f t="shared" si="10"/>
      </c>
      <c r="J26" s="44"/>
      <c r="K26" s="55"/>
      <c r="L26" s="56"/>
      <c r="M26" s="73">
        <f t="shared" si="11"/>
      </c>
      <c r="N26" s="59"/>
      <c r="O26" s="45"/>
      <c r="P26" s="72">
        <f t="shared" si="14"/>
      </c>
      <c r="Q26" s="75">
        <f t="shared" si="14"/>
      </c>
      <c r="R26" s="76">
        <f t="shared" si="14"/>
      </c>
      <c r="S26" s="60"/>
      <c r="T26" s="77">
        <f t="shared" si="13"/>
      </c>
      <c r="U26" s="5"/>
      <c r="V26" s="89">
        <f t="shared" si="5"/>
      </c>
      <c r="W26" s="89">
        <f t="shared" si="6"/>
      </c>
      <c r="X26" s="89">
        <f t="shared" si="7"/>
      </c>
      <c r="Y26" s="89">
        <f t="shared" si="8"/>
      </c>
    </row>
    <row r="27" spans="16:20" ht="12.75">
      <c r="P27" s="5"/>
      <c r="Q27" s="5"/>
      <c r="R27" s="5"/>
      <c r="T27" s="5"/>
    </row>
    <row r="28" spans="16:20" ht="12.75">
      <c r="P28" s="5"/>
      <c r="Q28" s="5"/>
      <c r="R28" s="5"/>
      <c r="T28" s="5"/>
    </row>
  </sheetData>
  <conditionalFormatting sqref="G7:G26">
    <cfRule type="cellIs" priority="1" dxfId="2" operator="lessThan" stopIfTrue="1">
      <formula>400</formula>
    </cfRule>
    <cfRule type="cellIs" priority="2" dxfId="1" operator="between" stopIfTrue="1">
      <formula>400</formula>
      <formula>449</formula>
    </cfRule>
    <cfRule type="cellIs" priority="3" dxfId="0" operator="greaterThan" stopIfTrue="1">
      <formula>450</formula>
    </cfRule>
  </conditionalFormatting>
  <conditionalFormatting sqref="L7:L26">
    <cfRule type="cellIs" priority="4" dxfId="2" operator="lessThan" stopIfTrue="1">
      <formula>125</formula>
    </cfRule>
    <cfRule type="cellIs" priority="5" dxfId="1" operator="between" stopIfTrue="1">
      <formula>125</formula>
      <formula>149</formula>
    </cfRule>
    <cfRule type="cellIs" priority="6" dxfId="0" operator="greaterThanOrEqual" stopIfTrue="1">
      <formula>150</formula>
    </cfRule>
  </conditionalFormatting>
  <conditionalFormatting sqref="K7:K26">
    <cfRule type="cellIs" priority="7" dxfId="2" operator="lessThan" stopIfTrue="1">
      <formula>275</formula>
    </cfRule>
    <cfRule type="cellIs" priority="8" dxfId="1" operator="between" stopIfTrue="1">
      <formula>275</formula>
      <formula>299</formula>
    </cfRule>
    <cfRule type="cellIs" priority="9" dxfId="0" operator="greaterThanOrEqual" stopIfTrue="1">
      <formula>300</formula>
    </cfRule>
  </conditionalFormatting>
  <conditionalFormatting sqref="I7:I26">
    <cfRule type="cellIs" priority="10" dxfId="1" operator="between" stopIfTrue="1">
      <formula>1</formula>
      <formula>6</formula>
    </cfRule>
    <cfRule type="cellIs" priority="11" dxfId="2" operator="greaterThanOrEqual" stopIfTrue="1">
      <formula>7</formula>
    </cfRule>
  </conditionalFormatting>
  <conditionalFormatting sqref="T7:T26">
    <cfRule type="cellIs" priority="12" dxfId="24" operator="between" stopIfTrue="1">
      <formula>1</formula>
      <formula>3</formula>
    </cfRule>
    <cfRule type="cellIs" priority="13" dxfId="2" operator="between" stopIfTrue="1">
      <formula>4</formula>
      <formula>6</formula>
    </cfRule>
    <cfRule type="cellIs" priority="14" dxfId="22" operator="greaterThanOrEqual" stopIfTrue="1">
      <formula>7</formula>
    </cfRule>
  </conditionalFormatting>
  <conditionalFormatting sqref="N9 N13 N24:N25">
    <cfRule type="cellIs" priority="15" dxfId="0" operator="equal" stopIfTrue="1">
      <formula>0</formula>
    </cfRule>
    <cfRule type="cellIs" priority="16" dxfId="1" operator="equal" stopIfTrue="1">
      <formula>1</formula>
    </cfRule>
    <cfRule type="cellIs" priority="17" dxfId="19" operator="greaterThan" stopIfTrue="1">
      <formula>1</formula>
    </cfRule>
  </conditionalFormatting>
  <conditionalFormatting sqref="S7:S26 H7:H26">
    <cfRule type="cellIs" priority="18" dxfId="0" operator="equal" stopIfTrue="1">
      <formula>0</formula>
    </cfRule>
  </conditionalFormatting>
  <conditionalFormatting sqref="E7:E26">
    <cfRule type="cellIs" priority="19" dxfId="0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26">
    <cfRule type="cellIs" priority="21" dxfId="0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7:M26">
    <cfRule type="cellIs" priority="23" dxfId="0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6">
    <cfRule type="cellIs" priority="25" dxfId="0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6">
    <cfRule type="cellIs" priority="27" dxfId="0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6">
    <cfRule type="cellIs" priority="29" dxfId="0" operator="greaterThanOrEqual" stopIfTrue="1">
      <formula>600</formula>
    </cfRule>
    <cfRule type="cellIs" priority="30" dxfId="1" operator="greaterThanOrEqual" stopIfTrue="1">
      <formula>550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5">
      <selection activeCell="O31" sqref="O31"/>
    </sheetView>
  </sheetViews>
  <sheetFormatPr defaultColWidth="11.421875" defaultRowHeight="12.75"/>
  <cols>
    <col min="1" max="1" width="5.57421875" style="5" customWidth="1"/>
    <col min="2" max="2" width="1.1484375" style="5" customWidth="1"/>
    <col min="3" max="3" width="12.421875" style="5" customWidth="1"/>
    <col min="4" max="4" width="25.7109375" style="5" customWidth="1"/>
    <col min="5" max="5" width="20.140625" style="5" customWidth="1"/>
    <col min="6" max="6" width="6.7109375" style="5" customWidth="1"/>
    <col min="7" max="7" width="0.9921875" style="5" customWidth="1"/>
    <col min="8" max="8" width="0.71875" style="5" customWidth="1"/>
    <col min="9" max="9" width="12.7109375" style="5" customWidth="1"/>
    <col min="10" max="10" width="23.140625" style="5" customWidth="1"/>
    <col min="11" max="11" width="8.28125" style="5" customWidth="1"/>
    <col min="12" max="12" width="11.421875" style="5" customWidth="1"/>
    <col min="13" max="13" width="12.421875" style="5" customWidth="1"/>
    <col min="14" max="16384" width="11.421875" style="5" customWidth="1"/>
  </cols>
  <sheetData>
    <row r="1" spans="1:13" ht="27" customHeight="1">
      <c r="A1" s="398" t="s">
        <v>176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26.25" customHeight="1">
      <c r="A2" s="100" t="s">
        <v>6</v>
      </c>
      <c r="B2" s="101"/>
      <c r="C2" s="102"/>
      <c r="D2" s="399" t="s">
        <v>174</v>
      </c>
      <c r="E2" s="399"/>
      <c r="F2" s="399"/>
      <c r="G2" s="104"/>
      <c r="H2" s="105"/>
      <c r="I2" s="106"/>
      <c r="J2" s="399" t="s">
        <v>175</v>
      </c>
      <c r="K2" s="399"/>
      <c r="L2" s="399"/>
      <c r="M2" s="399"/>
    </row>
    <row r="3" spans="1:13" ht="12.75">
      <c r="A3" s="104"/>
      <c r="B3" s="104"/>
      <c r="C3" s="104" t="s">
        <v>27</v>
      </c>
      <c r="D3" s="103" t="s">
        <v>28</v>
      </c>
      <c r="E3" s="103" t="s">
        <v>5</v>
      </c>
      <c r="F3" s="103" t="s">
        <v>29</v>
      </c>
      <c r="G3" s="104"/>
      <c r="H3" s="105"/>
      <c r="I3" s="103" t="s">
        <v>27</v>
      </c>
      <c r="J3" s="103" t="s">
        <v>28</v>
      </c>
      <c r="K3" s="103" t="s">
        <v>5</v>
      </c>
      <c r="L3" s="103"/>
      <c r="M3" s="157" t="s">
        <v>29</v>
      </c>
    </row>
    <row r="4" spans="1:12" ht="7.5" customHeight="1">
      <c r="A4" s="107"/>
      <c r="B4" s="107"/>
      <c r="C4" s="107"/>
      <c r="G4" s="107"/>
      <c r="H4" s="108"/>
      <c r="L4" s="103"/>
    </row>
    <row r="5" spans="1:17" ht="15">
      <c r="A5" s="119">
        <v>0.3958333333333333</v>
      </c>
      <c r="B5" s="119"/>
      <c r="C5" s="120" t="s">
        <v>162</v>
      </c>
      <c r="D5" s="262" t="str">
        <f>'Seniorinnen C'!B12</f>
        <v>Ingrid Schönfeld</v>
      </c>
      <c r="E5" s="265" t="str">
        <f>'Seniorinnen C'!C12</f>
        <v>ESV Lok Hoyerswerda</v>
      </c>
      <c r="F5" s="266">
        <f>'Seniorinnen C'!G12</f>
        <v>398</v>
      </c>
      <c r="G5" s="121"/>
      <c r="H5" s="122"/>
      <c r="I5" s="89" t="s">
        <v>163</v>
      </c>
      <c r="J5" s="262" t="str">
        <f>'Senioren C'!B12</f>
        <v>Horst Friedrich</v>
      </c>
      <c r="K5" s="395" t="str">
        <f>'Senioren C'!C12</f>
        <v>SC Riesa</v>
      </c>
      <c r="L5" s="395"/>
      <c r="M5" s="266">
        <f>'Senioren C'!G12</f>
        <v>425</v>
      </c>
      <c r="Q5" s="107"/>
    </row>
    <row r="6" spans="1:17" ht="15">
      <c r="A6" s="121"/>
      <c r="B6" s="121"/>
      <c r="C6" s="123"/>
      <c r="D6" s="262" t="str">
        <f>'Seniorinnen C'!B11</f>
        <v>Doris Hähner</v>
      </c>
      <c r="E6" s="265" t="str">
        <f>'Seniorinnen C'!C11</f>
        <v>SV Motor Großenhain</v>
      </c>
      <c r="F6" s="266">
        <f>'Seniorinnen C'!G11</f>
        <v>413</v>
      </c>
      <c r="G6" s="121"/>
      <c r="H6" s="122"/>
      <c r="I6" s="89"/>
      <c r="J6" s="262" t="str">
        <f>'Senioren C'!B11</f>
        <v>Rolf Hildebrandt</v>
      </c>
      <c r="K6" s="396" t="str">
        <f>'Senioren C'!C11</f>
        <v>SV Fortschritt Pirna</v>
      </c>
      <c r="L6" s="396"/>
      <c r="M6" s="271">
        <f>'Senioren C'!G11</f>
        <v>425</v>
      </c>
      <c r="Q6" s="107"/>
    </row>
    <row r="7" spans="1:17" ht="6" customHeight="1">
      <c r="A7" s="121"/>
      <c r="B7" s="121"/>
      <c r="C7" s="123"/>
      <c r="D7" s="268"/>
      <c r="E7" s="269"/>
      <c r="F7" s="270"/>
      <c r="G7" s="121"/>
      <c r="H7" s="122"/>
      <c r="I7" s="89"/>
      <c r="J7" s="127"/>
      <c r="K7" s="128"/>
      <c r="L7" s="247"/>
      <c r="M7" s="270"/>
      <c r="Q7" s="107"/>
    </row>
    <row r="8" spans="1:17" ht="15">
      <c r="A8" s="119">
        <v>0.4305555555555556</v>
      </c>
      <c r="B8" s="119"/>
      <c r="C8" s="89" t="s">
        <v>26</v>
      </c>
      <c r="D8" s="262" t="str">
        <f>'Seniorinnen B'!B12</f>
        <v>Jutta Staubach</v>
      </c>
      <c r="E8" s="265" t="str">
        <f>'Seniorinnen B'!C12</f>
        <v>SV Pesterwitz</v>
      </c>
      <c r="F8" s="266">
        <f>'Seniorinnen B'!G12</f>
        <v>421</v>
      </c>
      <c r="G8" s="121"/>
      <c r="H8" s="122"/>
      <c r="I8" s="89" t="s">
        <v>23</v>
      </c>
      <c r="J8" s="262" t="str">
        <f>'Senioren B'!B12</f>
        <v>Peter Kuntzsch</v>
      </c>
      <c r="K8" s="395" t="str">
        <f>'Senioren B'!C12</f>
        <v>LSG Niederlommatzsch</v>
      </c>
      <c r="L8" s="395"/>
      <c r="M8" s="266">
        <f>'Senioren B'!G12</f>
        <v>454</v>
      </c>
      <c r="Q8" s="107"/>
    </row>
    <row r="9" spans="1:17" ht="15">
      <c r="A9" s="121"/>
      <c r="B9" s="121"/>
      <c r="C9" s="123"/>
      <c r="D9" s="262" t="str">
        <f>'Seniorinnen B'!B11</f>
        <v>Ilona Reinhardt</v>
      </c>
      <c r="E9" s="265" t="str">
        <f>'Seniorinnen B'!C11</f>
        <v>SG Med. Großschweidnitz</v>
      </c>
      <c r="F9" s="266">
        <f>'Seniorinnen B'!G11</f>
        <v>427</v>
      </c>
      <c r="G9" s="121"/>
      <c r="H9" s="122"/>
      <c r="I9" s="89"/>
      <c r="J9" s="262" t="str">
        <f>'Senioren B'!B11</f>
        <v>Kurt Seifert</v>
      </c>
      <c r="K9" s="396" t="str">
        <f>'Senioren B'!C11</f>
        <v>SV Ziphona Zittau</v>
      </c>
      <c r="L9" s="396"/>
      <c r="M9" s="271">
        <f>'Senioren B'!G11</f>
        <v>472</v>
      </c>
      <c r="Q9" s="107"/>
    </row>
    <row r="10" spans="1:17" ht="6" customHeight="1">
      <c r="A10" s="121"/>
      <c r="B10" s="121"/>
      <c r="C10" s="123"/>
      <c r="D10" s="268"/>
      <c r="E10" s="269"/>
      <c r="F10" s="270"/>
      <c r="G10" s="121"/>
      <c r="H10" s="122"/>
      <c r="I10" s="89"/>
      <c r="J10" s="127"/>
      <c r="K10" s="128"/>
      <c r="L10" s="247"/>
      <c r="M10" s="270"/>
      <c r="Q10" s="107"/>
    </row>
    <row r="11" spans="1:17" ht="15">
      <c r="A11" s="119">
        <v>0.46527777777777773</v>
      </c>
      <c r="B11" s="119"/>
      <c r="C11" s="89" t="s">
        <v>25</v>
      </c>
      <c r="D11" s="262" t="str">
        <f>'Seniorinnen A'!B12</f>
        <v>Bärbel Roisch</v>
      </c>
      <c r="E11" s="265" t="str">
        <f>'Seniorinnen A'!C12</f>
        <v>KSC Chemie Nünchritz</v>
      </c>
      <c r="F11" s="266">
        <f>'Seniorinnen A'!G12</f>
        <v>411</v>
      </c>
      <c r="G11" s="124"/>
      <c r="H11" s="125"/>
      <c r="I11" s="89" t="s">
        <v>24</v>
      </c>
      <c r="J11" s="262" t="str">
        <f>'Senioren A'!B12</f>
        <v>Gunter Miertschke</v>
      </c>
      <c r="K11" s="395" t="str">
        <f>'Senioren A'!C12</f>
        <v>TSG Bernsdorf</v>
      </c>
      <c r="L11" s="395"/>
      <c r="M11" s="266">
        <f>'Senioren A'!G12</f>
        <v>462</v>
      </c>
      <c r="Q11" s="107"/>
    </row>
    <row r="12" spans="1:17" ht="15">
      <c r="A12" s="121"/>
      <c r="B12" s="121"/>
      <c r="C12" s="123"/>
      <c r="D12" s="262" t="s">
        <v>377</v>
      </c>
      <c r="E12" s="265" t="s">
        <v>335</v>
      </c>
      <c r="F12" s="157">
        <v>414</v>
      </c>
      <c r="G12" s="124"/>
      <c r="H12" s="125"/>
      <c r="I12" s="126"/>
      <c r="J12" s="262" t="str">
        <f>'Senioren A'!B11</f>
        <v>Torsten Hallmann</v>
      </c>
      <c r="K12" s="396" t="str">
        <f>'Senioren A'!C11</f>
        <v>ESV Lok Pirna</v>
      </c>
      <c r="L12" s="396"/>
      <c r="M12" s="271">
        <f>'Senioren A'!G11</f>
        <v>461</v>
      </c>
      <c r="Q12" s="107"/>
    </row>
    <row r="13" spans="1:17" ht="6" customHeight="1">
      <c r="A13" s="121"/>
      <c r="B13" s="121"/>
      <c r="C13" s="123"/>
      <c r="D13" s="268"/>
      <c r="E13" s="269"/>
      <c r="F13" s="270"/>
      <c r="G13" s="121"/>
      <c r="H13" s="122"/>
      <c r="I13" s="89"/>
      <c r="J13" s="127"/>
      <c r="K13" s="128"/>
      <c r="L13" s="247"/>
      <c r="M13" s="270"/>
      <c r="Q13" s="107"/>
    </row>
    <row r="14" spans="1:17" ht="15">
      <c r="A14" s="119">
        <v>0.5</v>
      </c>
      <c r="B14" s="119"/>
      <c r="C14" s="120" t="s">
        <v>162</v>
      </c>
      <c r="D14" s="262" t="str">
        <f>'Seniorinnen C'!B10</f>
        <v>Edith Schneider</v>
      </c>
      <c r="E14" s="265" t="str">
        <f>'Seniorinnen C'!C10</f>
        <v>SV Fortschritt Pirna</v>
      </c>
      <c r="F14" s="266">
        <f>'Seniorinnen C'!G10</f>
        <v>395</v>
      </c>
      <c r="G14" s="121"/>
      <c r="H14" s="122"/>
      <c r="I14" s="89" t="s">
        <v>163</v>
      </c>
      <c r="J14" s="262" t="str">
        <f>'Senioren C'!B10</f>
        <v>Frank Tschuppan</v>
      </c>
      <c r="K14" s="395" t="str">
        <f>'Senioren C'!C10</f>
        <v>SV Stauchitz 47</v>
      </c>
      <c r="L14" s="395"/>
      <c r="M14" s="266">
        <f>'Senioren C'!G10</f>
        <v>419</v>
      </c>
      <c r="Q14" s="107"/>
    </row>
    <row r="15" spans="1:17" ht="15">
      <c r="A15" s="121"/>
      <c r="B15" s="121"/>
      <c r="C15" s="123"/>
      <c r="D15" s="262" t="str">
        <f>'Seniorinnen C'!B9</f>
        <v>Edith Vetter</v>
      </c>
      <c r="E15" s="265" t="str">
        <f>'Seniorinnen C'!C9</f>
        <v>MSV Bautzen 04</v>
      </c>
      <c r="F15" s="266">
        <f>'Seniorinnen C'!G9</f>
        <v>416</v>
      </c>
      <c r="G15" s="121"/>
      <c r="H15" s="122"/>
      <c r="I15" s="89"/>
      <c r="J15" s="262" t="str">
        <f>'Senioren C'!B9</f>
        <v>Herbert Schneider</v>
      </c>
      <c r="K15" s="396" t="str">
        <f>'Senioren C'!C9</f>
        <v>KSV 1991 Freital</v>
      </c>
      <c r="L15" s="396"/>
      <c r="M15" s="271">
        <f>'Senioren C'!G9</f>
        <v>430</v>
      </c>
      <c r="Q15" s="107"/>
    </row>
    <row r="16" spans="1:17" ht="6" customHeight="1">
      <c r="A16" s="121"/>
      <c r="B16" s="121"/>
      <c r="C16" s="123"/>
      <c r="D16" s="268"/>
      <c r="E16" s="269"/>
      <c r="F16" s="270"/>
      <c r="G16" s="121"/>
      <c r="H16" s="122"/>
      <c r="I16" s="89"/>
      <c r="J16" s="127"/>
      <c r="K16" s="128"/>
      <c r="L16" s="247"/>
      <c r="M16" s="270"/>
      <c r="Q16" s="107"/>
    </row>
    <row r="17" spans="1:17" ht="15">
      <c r="A17" s="119">
        <v>0.5347222222222222</v>
      </c>
      <c r="B17" s="119"/>
      <c r="C17" s="89" t="s">
        <v>26</v>
      </c>
      <c r="D17" s="262" t="str">
        <f>'Seniorinnen B'!B10</f>
        <v>Renate Pohl</v>
      </c>
      <c r="E17" s="265" t="str">
        <f>'Seniorinnen B'!C10</f>
        <v>SC Riesa</v>
      </c>
      <c r="F17" s="266">
        <f>'Seniorinnen B'!G10</f>
        <v>414</v>
      </c>
      <c r="G17" s="121"/>
      <c r="H17" s="122"/>
      <c r="I17" s="89" t="s">
        <v>23</v>
      </c>
      <c r="J17" s="262" t="str">
        <f>'Senioren B'!B10</f>
        <v>Axel Prüger</v>
      </c>
      <c r="K17" s="395" t="str">
        <f>'Senioren B'!C10</f>
        <v>SSV Planeta Radebeul</v>
      </c>
      <c r="L17" s="395"/>
      <c r="M17" s="266">
        <f>'Senioren B'!G10</f>
        <v>460</v>
      </c>
      <c r="Q17" s="107"/>
    </row>
    <row r="18" spans="1:17" ht="15">
      <c r="A18" s="121"/>
      <c r="B18" s="121"/>
      <c r="C18" s="123"/>
      <c r="D18" s="262" t="str">
        <f>'Seniorinnen B'!B9</f>
        <v>Monika Bogner</v>
      </c>
      <c r="E18" s="265" t="str">
        <f>'Seniorinnen B'!C9</f>
        <v>SG Turbine Lauta</v>
      </c>
      <c r="F18" s="266">
        <f>'Seniorinnen B'!G9</f>
        <v>451</v>
      </c>
      <c r="G18" s="121"/>
      <c r="H18" s="122"/>
      <c r="I18" s="89"/>
      <c r="J18" s="262" t="str">
        <f>'Senioren B'!B9</f>
        <v>Ullrich Pillack</v>
      </c>
      <c r="K18" s="396" t="str">
        <f>'Senioren B'!C9</f>
        <v>SG Med. Großschweidnitz</v>
      </c>
      <c r="L18" s="396"/>
      <c r="M18" s="271">
        <f>'Senioren B'!G9</f>
        <v>459</v>
      </c>
      <c r="Q18" s="107"/>
    </row>
    <row r="19" spans="1:17" ht="6" customHeight="1">
      <c r="A19" s="121"/>
      <c r="B19" s="121"/>
      <c r="C19" s="123"/>
      <c r="D19" s="268"/>
      <c r="E19" s="269"/>
      <c r="F19" s="270"/>
      <c r="G19" s="121"/>
      <c r="H19" s="122"/>
      <c r="I19" s="89"/>
      <c r="J19" s="127"/>
      <c r="K19" s="128"/>
      <c r="L19" s="247"/>
      <c r="M19" s="270"/>
      <c r="Q19" s="107"/>
    </row>
    <row r="20" spans="1:17" ht="15">
      <c r="A20" s="119">
        <v>0.5694444444444444</v>
      </c>
      <c r="B20" s="119"/>
      <c r="C20" s="89" t="s">
        <v>25</v>
      </c>
      <c r="D20" s="262" t="str">
        <f>'Seniorinnen A'!B10</f>
        <v>Heike Herbst</v>
      </c>
      <c r="E20" s="265" t="str">
        <f>'Seniorinnen A'!C10</f>
        <v>KSV Ottendorf-Okrilla</v>
      </c>
      <c r="F20" s="266">
        <f>'Seniorinnen A'!G10</f>
        <v>414</v>
      </c>
      <c r="G20" s="121"/>
      <c r="H20" s="122"/>
      <c r="I20" s="89" t="s">
        <v>24</v>
      </c>
      <c r="J20" s="262" t="str">
        <f>'Senioren A'!B10</f>
        <v>Mirko Knöpchen</v>
      </c>
      <c r="K20" s="395" t="str">
        <f>'Senioren A'!C10</f>
        <v>KSV 1991 Freital</v>
      </c>
      <c r="L20" s="395"/>
      <c r="M20" s="266">
        <f>'Senioren A'!G10</f>
        <v>480</v>
      </c>
      <c r="Q20" s="107"/>
    </row>
    <row r="21" spans="1:17" ht="15">
      <c r="A21" s="121"/>
      <c r="B21" s="121"/>
      <c r="C21" s="123"/>
      <c r="D21" s="262" t="str">
        <f>'Seniorinnen A'!B11</f>
        <v>Kerstin Ludwig</v>
      </c>
      <c r="E21" s="265" t="str">
        <f>'Seniorinnen A'!C11</f>
        <v>SV Pirna-Süd</v>
      </c>
      <c r="F21" s="266">
        <f>'Seniorinnen A'!G11</f>
        <v>417</v>
      </c>
      <c r="G21" s="121"/>
      <c r="H21" s="122"/>
      <c r="I21" s="89"/>
      <c r="J21" s="262" t="str">
        <f>'Senioren A'!B9</f>
        <v>Jürgen Ulrich</v>
      </c>
      <c r="K21" s="396" t="str">
        <f>'Senioren A'!C9</f>
        <v>SV 1896 Großdubrau</v>
      </c>
      <c r="L21" s="396"/>
      <c r="M21" s="271">
        <f>'Senioren A'!G9</f>
        <v>459</v>
      </c>
      <c r="Q21" s="107"/>
    </row>
    <row r="22" spans="1:17" ht="6" customHeight="1">
      <c r="A22" s="121"/>
      <c r="B22" s="121"/>
      <c r="C22" s="123"/>
      <c r="D22" s="268"/>
      <c r="E22" s="269"/>
      <c r="F22" s="270"/>
      <c r="G22" s="121"/>
      <c r="H22" s="122"/>
      <c r="I22" s="89"/>
      <c r="J22" s="127"/>
      <c r="K22" s="128"/>
      <c r="L22" s="247"/>
      <c r="M22" s="270"/>
      <c r="Q22" s="107"/>
    </row>
    <row r="23" spans="1:17" ht="15">
      <c r="A23" s="119">
        <v>0.6041666666666666</v>
      </c>
      <c r="B23" s="119"/>
      <c r="C23" s="120" t="s">
        <v>162</v>
      </c>
      <c r="D23" s="262" t="str">
        <f>'Seniorinnen C'!B8</f>
        <v>Angela Mertz</v>
      </c>
      <c r="E23" s="265" t="str">
        <f>'Seniorinnen C'!C8</f>
        <v>KSV Dresden-Leuben</v>
      </c>
      <c r="F23" s="266">
        <f>'Seniorinnen C'!G8</f>
        <v>409</v>
      </c>
      <c r="G23" s="121"/>
      <c r="H23" s="122"/>
      <c r="I23" s="89" t="s">
        <v>163</v>
      </c>
      <c r="J23" s="262" t="str">
        <f>'Senioren C'!B8</f>
        <v>Werner Scholz</v>
      </c>
      <c r="K23" s="395" t="str">
        <f>'Senioren C'!C8</f>
        <v>ESV Lok Hoyerswerda</v>
      </c>
      <c r="L23" s="395"/>
      <c r="M23" s="266">
        <f>'Senioren C'!G8</f>
        <v>431</v>
      </c>
      <c r="Q23" s="107"/>
    </row>
    <row r="24" spans="1:17" ht="15">
      <c r="A24" s="121"/>
      <c r="B24" s="121"/>
      <c r="C24" s="123"/>
      <c r="D24" s="262" t="str">
        <f>'Seniorinnen C'!B7</f>
        <v>Ingrid Unnasch</v>
      </c>
      <c r="E24" s="265" t="str">
        <f>'Seniorinnen C'!C7</f>
        <v>KSV 90 Neugersdorf</v>
      </c>
      <c r="F24" s="266">
        <f>'Seniorinnen C'!G7</f>
        <v>442</v>
      </c>
      <c r="G24" s="121"/>
      <c r="H24" s="122"/>
      <c r="I24" s="89"/>
      <c r="J24" s="262" t="str">
        <f>'Senioren C'!B7</f>
        <v>Klaus Richter</v>
      </c>
      <c r="K24" s="396" t="str">
        <f>'Senioren C'!C7</f>
        <v>KSV Ottendorf-Okrilla</v>
      </c>
      <c r="L24" s="396"/>
      <c r="M24" s="271">
        <f>'Senioren C'!G7</f>
        <v>449</v>
      </c>
      <c r="Q24" s="107"/>
    </row>
    <row r="25" spans="1:17" ht="6" customHeight="1">
      <c r="A25" s="121"/>
      <c r="B25" s="121"/>
      <c r="C25" s="123"/>
      <c r="D25" s="268"/>
      <c r="E25" s="269"/>
      <c r="F25" s="270"/>
      <c r="G25" s="121"/>
      <c r="H25" s="122"/>
      <c r="I25" s="89"/>
      <c r="J25" s="127"/>
      <c r="K25" s="128"/>
      <c r="L25" s="247"/>
      <c r="M25" s="270"/>
      <c r="Q25" s="107"/>
    </row>
    <row r="26" spans="1:17" ht="15">
      <c r="A26" s="119">
        <v>0.638888888888889</v>
      </c>
      <c r="B26" s="119"/>
      <c r="C26" s="89" t="s">
        <v>26</v>
      </c>
      <c r="D26" s="262" t="str">
        <f>'Seniorinnen B'!B8</f>
        <v>Angelika Dürsel</v>
      </c>
      <c r="E26" s="265" t="str">
        <f>'Seniorinnen B'!C8</f>
        <v>SV Wacker Mohorn</v>
      </c>
      <c r="F26" s="266">
        <f>'Seniorinnen B'!G8</f>
        <v>453</v>
      </c>
      <c r="G26" s="121"/>
      <c r="H26" s="122"/>
      <c r="I26" s="89" t="s">
        <v>23</v>
      </c>
      <c r="J26" s="262" t="str">
        <f>'Senioren B'!B8</f>
        <v>Dieter Michler</v>
      </c>
      <c r="K26" s="395" t="str">
        <f>'Senioren B'!C8</f>
        <v>KV Bautzen West</v>
      </c>
      <c r="L26" s="395"/>
      <c r="M26" s="266">
        <f>'Senioren B'!G8</f>
        <v>452</v>
      </c>
      <c r="Q26" s="107"/>
    </row>
    <row r="27" spans="1:17" ht="15">
      <c r="A27" s="121"/>
      <c r="B27" s="121"/>
      <c r="C27" s="123"/>
      <c r="D27" s="262" t="str">
        <f>'Seniorinnen B'!B7</f>
        <v>Margitta Jacob</v>
      </c>
      <c r="E27" s="265" t="str">
        <f>'Seniorinnen B'!C7</f>
        <v>ESV Lok Dresden</v>
      </c>
      <c r="F27" s="266">
        <f>'Seniorinnen B'!G7</f>
        <v>452</v>
      </c>
      <c r="G27" s="121"/>
      <c r="H27" s="122"/>
      <c r="I27" s="89"/>
      <c r="J27" s="262" t="str">
        <f>'Senioren B'!B7</f>
        <v>Georg Scheede</v>
      </c>
      <c r="K27" s="396" t="str">
        <f>'Senioren B'!C7</f>
        <v>Thonberger SC 1931</v>
      </c>
      <c r="L27" s="396"/>
      <c r="M27" s="271">
        <f>'Senioren B'!G7</f>
        <v>484</v>
      </c>
      <c r="Q27" s="107"/>
    </row>
    <row r="28" spans="1:17" ht="6" customHeight="1">
      <c r="A28" s="121"/>
      <c r="B28" s="121"/>
      <c r="C28" s="123"/>
      <c r="D28" s="268"/>
      <c r="E28" s="269"/>
      <c r="F28" s="270"/>
      <c r="G28" s="121"/>
      <c r="H28" s="122"/>
      <c r="I28" s="89"/>
      <c r="J28" s="127"/>
      <c r="K28" s="128"/>
      <c r="L28" s="247"/>
      <c r="M28" s="270"/>
      <c r="Q28" s="107"/>
    </row>
    <row r="29" spans="1:17" ht="15">
      <c r="A29" s="119">
        <v>0.6736111111111112</v>
      </c>
      <c r="B29" s="121"/>
      <c r="C29" s="89" t="s">
        <v>25</v>
      </c>
      <c r="D29" s="262" t="str">
        <f>'Seniorinnen A'!B14</f>
        <v>Anita Jurke</v>
      </c>
      <c r="E29" s="265" t="str">
        <f>'Seniorinnen A'!C14</f>
        <v>Königsbrücker KV Weiß-Rot</v>
      </c>
      <c r="F29" s="266">
        <f>'Seniorinnen A'!G14</f>
        <v>425</v>
      </c>
      <c r="G29" s="121"/>
      <c r="H29" s="122"/>
      <c r="I29" s="89" t="s">
        <v>24</v>
      </c>
      <c r="J29" s="262" t="str">
        <f>'Senioren A'!B8</f>
        <v>Herman Ilgen</v>
      </c>
      <c r="K29" s="395" t="str">
        <f>'Senioren A'!C8</f>
        <v>Dorfhainer SV</v>
      </c>
      <c r="L29" s="395"/>
      <c r="M29" s="266">
        <f>'Senioren A'!G8</f>
        <v>458</v>
      </c>
      <c r="Q29" s="107"/>
    </row>
    <row r="30" spans="1:17" ht="15">
      <c r="A30" s="121"/>
      <c r="B30" s="121"/>
      <c r="C30" s="89"/>
      <c r="D30" s="262" t="str">
        <f>'Seniorinnen A'!B7</f>
        <v>Renate Junge</v>
      </c>
      <c r="E30" s="265" t="str">
        <f>'Seniorinnen A'!C7</f>
        <v>ISG Hagenwerder</v>
      </c>
      <c r="F30" s="266">
        <f>'Seniorinnen A'!G7</f>
        <v>451</v>
      </c>
      <c r="G30" s="121"/>
      <c r="H30" s="122"/>
      <c r="I30" s="89"/>
      <c r="J30" s="262" t="str">
        <f>'Senioren A'!B7</f>
        <v>Manfred Nietzeldt</v>
      </c>
      <c r="K30" s="396" t="str">
        <f>'Senioren A'!C7</f>
        <v>SV Lok Nossen</v>
      </c>
      <c r="L30" s="396"/>
      <c r="M30" s="271">
        <f>'Senioren A'!G7</f>
        <v>510</v>
      </c>
      <c r="O30" s="107"/>
      <c r="P30" s="107"/>
      <c r="Q30" s="107"/>
    </row>
    <row r="31" spans="1:8" ht="16.5" customHeight="1">
      <c r="A31" s="107"/>
      <c r="B31" s="107"/>
      <c r="G31" s="107"/>
      <c r="H31" s="108"/>
    </row>
    <row r="32" spans="1:13" ht="15">
      <c r="A32" s="110" t="s">
        <v>584</v>
      </c>
      <c r="B32" s="110"/>
      <c r="C32" s="111"/>
      <c r="D32" s="111"/>
      <c r="E32" s="111"/>
      <c r="F32" s="111"/>
      <c r="G32" s="112"/>
      <c r="H32" s="113"/>
      <c r="I32" s="110" t="s">
        <v>584</v>
      </c>
      <c r="J32" s="110"/>
      <c r="K32" s="111"/>
      <c r="L32" s="111"/>
      <c r="M32" s="111"/>
    </row>
    <row r="33" spans="1:13" ht="15.75" customHeight="1">
      <c r="A33" s="253" t="s">
        <v>437</v>
      </c>
      <c r="B33" s="114"/>
      <c r="C33" s="317"/>
      <c r="D33" s="118" t="s">
        <v>597</v>
      </c>
      <c r="E33" s="111"/>
      <c r="F33" s="111"/>
      <c r="G33" s="112"/>
      <c r="H33" s="113"/>
      <c r="I33" s="253" t="s">
        <v>598</v>
      </c>
      <c r="J33" s="114"/>
      <c r="K33" s="114"/>
      <c r="L33" s="111"/>
      <c r="M33" s="111"/>
    </row>
    <row r="34" spans="1:13" ht="15.75" customHeight="1">
      <c r="A34" s="252" t="s">
        <v>438</v>
      </c>
      <c r="B34" s="164"/>
      <c r="C34" s="111"/>
      <c r="D34" s="252" t="s">
        <v>439</v>
      </c>
      <c r="E34" s="103" t="s">
        <v>440</v>
      </c>
      <c r="F34" s="111"/>
      <c r="G34" s="112"/>
      <c r="H34" s="113"/>
      <c r="I34" s="252" t="s">
        <v>445</v>
      </c>
      <c r="J34" s="164"/>
      <c r="K34" s="252" t="s">
        <v>448</v>
      </c>
      <c r="M34" s="5" t="s">
        <v>452</v>
      </c>
    </row>
    <row r="35" spans="1:13" ht="15">
      <c r="A35" s="252" t="s">
        <v>441</v>
      </c>
      <c r="B35" s="164"/>
      <c r="C35" s="111"/>
      <c r="D35" s="252" t="s">
        <v>439</v>
      </c>
      <c r="E35" s="103" t="s">
        <v>440</v>
      </c>
      <c r="F35" s="111"/>
      <c r="G35" s="112"/>
      <c r="H35" s="113"/>
      <c r="I35" s="252" t="s">
        <v>446</v>
      </c>
      <c r="J35" s="164"/>
      <c r="K35" s="252" t="s">
        <v>448</v>
      </c>
      <c r="M35" s="5" t="s">
        <v>452</v>
      </c>
    </row>
    <row r="36" spans="1:13" ht="18" customHeight="1">
      <c r="A36" s="252" t="s">
        <v>444</v>
      </c>
      <c r="B36" s="110"/>
      <c r="C36" s="111"/>
      <c r="D36" s="252" t="s">
        <v>439</v>
      </c>
      <c r="E36" s="5" t="s">
        <v>442</v>
      </c>
      <c r="F36" s="111"/>
      <c r="G36" s="111"/>
      <c r="H36" s="111"/>
      <c r="I36" s="252" t="s">
        <v>447</v>
      </c>
      <c r="J36" s="110"/>
      <c r="K36" s="252" t="s">
        <v>439</v>
      </c>
      <c r="M36" s="5" t="s">
        <v>452</v>
      </c>
    </row>
    <row r="37" spans="1:11" ht="9" customHeight="1">
      <c r="A37" s="252"/>
      <c r="B37" s="110"/>
      <c r="C37" s="111"/>
      <c r="D37" s="252"/>
      <c r="F37" s="111"/>
      <c r="G37" s="111"/>
      <c r="H37" s="111"/>
      <c r="I37" s="252"/>
      <c r="J37" s="110"/>
      <c r="K37" s="252"/>
    </row>
    <row r="38" spans="1:13" s="116" customFormat="1" ht="14.25" customHeight="1">
      <c r="A38" s="254" t="s">
        <v>30</v>
      </c>
      <c r="B38" s="254"/>
      <c r="C38" s="254"/>
      <c r="D38" s="252" t="s">
        <v>464</v>
      </c>
      <c r="E38" s="109" t="s">
        <v>443</v>
      </c>
      <c r="F38" s="115"/>
      <c r="G38" s="115"/>
      <c r="H38" s="115"/>
      <c r="I38" s="254" t="s">
        <v>449</v>
      </c>
      <c r="J38" s="254"/>
      <c r="K38" s="255"/>
      <c r="M38" s="109" t="s">
        <v>450</v>
      </c>
    </row>
    <row r="39" spans="1:13" s="116" customFormat="1" ht="14.25" customHeight="1">
      <c r="A39" s="117"/>
      <c r="B39" s="115"/>
      <c r="C39" s="115"/>
      <c r="D39" s="115"/>
      <c r="E39" s="164"/>
      <c r="F39" s="115"/>
      <c r="G39" s="115"/>
      <c r="H39" s="115"/>
      <c r="I39" s="115"/>
      <c r="J39" s="115"/>
      <c r="K39" s="115"/>
      <c r="L39" s="115"/>
      <c r="M39" s="109" t="s">
        <v>451</v>
      </c>
    </row>
    <row r="40" spans="1:13" ht="17.25" customHeight="1">
      <c r="A40" s="164"/>
      <c r="B40" s="164"/>
      <c r="C40" s="111"/>
      <c r="D40" s="111"/>
      <c r="E40" s="397" t="s">
        <v>454</v>
      </c>
      <c r="F40" s="397"/>
      <c r="G40" s="397"/>
      <c r="H40" s="397"/>
      <c r="I40" s="397"/>
      <c r="J40" s="397"/>
      <c r="K40" s="111"/>
      <c r="L40" s="111"/>
      <c r="M40" s="111"/>
    </row>
    <row r="41" spans="2:12" ht="7.5" customHeight="1">
      <c r="B41" s="110"/>
      <c r="C41" s="111"/>
      <c r="D41" s="111"/>
      <c r="E41" s="111"/>
      <c r="F41" s="111"/>
      <c r="G41" s="111"/>
      <c r="H41" s="111"/>
      <c r="I41" s="110"/>
      <c r="J41" s="111"/>
      <c r="K41" s="111"/>
      <c r="L41" s="111"/>
    </row>
    <row r="42" spans="1:11" ht="15.75" customHeight="1">
      <c r="A42" s="109" t="s">
        <v>31</v>
      </c>
      <c r="B42" s="110"/>
      <c r="C42" s="111"/>
      <c r="D42" s="111"/>
      <c r="E42" s="111"/>
      <c r="F42" s="111"/>
      <c r="G42" s="111"/>
      <c r="H42" s="111"/>
      <c r="I42" s="110"/>
      <c r="J42" s="111"/>
      <c r="K42" s="111"/>
    </row>
    <row r="43" spans="1:9" ht="14.25">
      <c r="A43" s="118"/>
      <c r="B43" s="109"/>
      <c r="I43" s="109"/>
    </row>
  </sheetData>
  <sheetProtection/>
  <mergeCells count="22">
    <mergeCell ref="A1:M1"/>
    <mergeCell ref="K27:L27"/>
    <mergeCell ref="D2:F2"/>
    <mergeCell ref="J2:M2"/>
    <mergeCell ref="K23:L23"/>
    <mergeCell ref="K24:L24"/>
    <mergeCell ref="K26:L26"/>
    <mergeCell ref="K15:L15"/>
    <mergeCell ref="K14:L14"/>
    <mergeCell ref="K11:L11"/>
    <mergeCell ref="K29:L29"/>
    <mergeCell ref="K30:L30"/>
    <mergeCell ref="K21:L21"/>
    <mergeCell ref="E40:J40"/>
    <mergeCell ref="K17:L17"/>
    <mergeCell ref="K12:L12"/>
    <mergeCell ref="K18:L18"/>
    <mergeCell ref="K20:L20"/>
    <mergeCell ref="K5:L5"/>
    <mergeCell ref="K6:L6"/>
    <mergeCell ref="K8:L8"/>
    <mergeCell ref="K9:L9"/>
  </mergeCells>
  <printOptions/>
  <pageMargins left="0.29" right="0.53" top="0.22" bottom="0.29" header="0.22" footer="0.14"/>
  <pageSetup horizontalDpi="300" verticalDpi="300" orientation="landscape" paperSize="9" r:id="rId1"/>
  <headerFooter alignWithMargins="0">
    <oddFooter>&amp;L&amp;8&amp;F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5">
      <selection activeCell="J42" sqref="J42"/>
    </sheetView>
  </sheetViews>
  <sheetFormatPr defaultColWidth="11.421875" defaultRowHeight="12.75"/>
  <cols>
    <col min="1" max="1" width="5.57421875" style="5" customWidth="1"/>
    <col min="2" max="2" width="1.1484375" style="5" customWidth="1"/>
    <col min="3" max="3" width="12.421875" style="5" customWidth="1"/>
    <col min="4" max="4" width="25.7109375" style="5" customWidth="1"/>
    <col min="5" max="5" width="20.28125" style="5" customWidth="1"/>
    <col min="6" max="6" width="6.7109375" style="5" customWidth="1"/>
    <col min="7" max="7" width="0.9921875" style="5" customWidth="1"/>
    <col min="8" max="8" width="0.71875" style="5" customWidth="1"/>
    <col min="9" max="9" width="12.7109375" style="5" customWidth="1"/>
    <col min="10" max="10" width="25.8515625" style="5" customWidth="1"/>
    <col min="11" max="11" width="20.28125" style="5" customWidth="1"/>
    <col min="12" max="12" width="6.7109375" style="5" customWidth="1"/>
    <col min="13" max="16384" width="11.421875" style="5" customWidth="1"/>
  </cols>
  <sheetData>
    <row r="1" spans="1:12" ht="27" customHeight="1">
      <c r="A1" s="398" t="s">
        <v>176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ht="26.25" customHeight="1">
      <c r="A2" s="100" t="s">
        <v>6</v>
      </c>
      <c r="B2" s="101"/>
      <c r="C2" s="102"/>
      <c r="D2" s="399" t="s">
        <v>177</v>
      </c>
      <c r="E2" s="399"/>
      <c r="F2" s="399"/>
      <c r="G2" s="104"/>
      <c r="H2" s="105"/>
      <c r="I2" s="106"/>
      <c r="J2" s="399" t="s">
        <v>178</v>
      </c>
      <c r="K2" s="399"/>
      <c r="L2" s="399"/>
    </row>
    <row r="3" spans="1:12" ht="12.75">
      <c r="A3" s="104"/>
      <c r="B3" s="104"/>
      <c r="C3" s="104" t="s">
        <v>27</v>
      </c>
      <c r="D3" s="103" t="s">
        <v>28</v>
      </c>
      <c r="E3" s="103" t="s">
        <v>5</v>
      </c>
      <c r="F3" s="103" t="s">
        <v>29</v>
      </c>
      <c r="G3" s="104"/>
      <c r="H3" s="105"/>
      <c r="I3" s="103" t="s">
        <v>27</v>
      </c>
      <c r="J3" s="103" t="s">
        <v>28</v>
      </c>
      <c r="K3" s="103" t="s">
        <v>5</v>
      </c>
      <c r="L3" s="157" t="s">
        <v>29</v>
      </c>
    </row>
    <row r="4" spans="1:8" ht="7.5" customHeight="1">
      <c r="A4" s="107"/>
      <c r="B4" s="107"/>
      <c r="C4" s="107"/>
      <c r="G4" s="107"/>
      <c r="H4" s="108"/>
    </row>
    <row r="5" spans="1:16" ht="15">
      <c r="A5" s="284">
        <v>0.3541666666666667</v>
      </c>
      <c r="B5" s="119"/>
      <c r="C5" s="120" t="s">
        <v>22</v>
      </c>
      <c r="D5" s="262" t="str">
        <f>Juniorinnen!B12</f>
        <v>Anna Heise</v>
      </c>
      <c r="E5" s="265" t="str">
        <f>Juniorinnen!C12</f>
        <v>SV Aufbau Riesa</v>
      </c>
      <c r="F5" s="266">
        <f>Juniorinnen!G12</f>
        <v>425</v>
      </c>
      <c r="G5" s="121"/>
      <c r="H5" s="122"/>
      <c r="I5" s="89" t="s">
        <v>85</v>
      </c>
      <c r="J5" s="262" t="str">
        <f>Frauen!B12</f>
        <v>Sweta Zyka</v>
      </c>
      <c r="K5" s="263" t="str">
        <f>Frauen!C12</f>
        <v>SV Biehla Cunnersdorf</v>
      </c>
      <c r="L5" s="266">
        <f>Frauen!G12</f>
        <v>431</v>
      </c>
      <c r="P5" s="107"/>
    </row>
    <row r="6" spans="1:16" ht="15">
      <c r="A6" s="285"/>
      <c r="B6" s="121"/>
      <c r="C6" s="123"/>
      <c r="D6" s="262" t="str">
        <f>Juniorinnen!B11</f>
        <v>Aline Bauer</v>
      </c>
      <c r="E6" s="265" t="str">
        <f>Juniorinnen!C11</f>
        <v>TSV Blau-Weiß Gröditz</v>
      </c>
      <c r="F6" s="266">
        <f>Juniorinnen!G11</f>
        <v>411</v>
      </c>
      <c r="G6" s="121"/>
      <c r="H6" s="122"/>
      <c r="I6" s="89"/>
      <c r="J6" s="262" t="str">
        <f>Frauen!B11</f>
        <v>Sophie Schulze</v>
      </c>
      <c r="K6" s="264" t="str">
        <f>Frauen!C11</f>
        <v>MSV Bautzen 04</v>
      </c>
      <c r="L6" s="266">
        <f>Frauen!G11</f>
        <v>421</v>
      </c>
      <c r="P6" s="107"/>
    </row>
    <row r="7" spans="1:16" ht="6" customHeight="1">
      <c r="A7" s="285"/>
      <c r="B7" s="121"/>
      <c r="C7" s="123"/>
      <c r="D7" s="127"/>
      <c r="E7" s="128"/>
      <c r="F7" s="222"/>
      <c r="G7" s="121"/>
      <c r="H7" s="122"/>
      <c r="I7" s="89"/>
      <c r="J7" s="127"/>
      <c r="K7" s="128"/>
      <c r="L7" s="222"/>
      <c r="P7" s="107"/>
    </row>
    <row r="8" spans="1:16" ht="15">
      <c r="A8" s="284">
        <v>0.3888888888888889</v>
      </c>
      <c r="B8" s="119"/>
      <c r="C8" s="89" t="s">
        <v>19</v>
      </c>
      <c r="D8" s="262" t="str">
        <f>Junioren!B14</f>
        <v>Kevin Worch</v>
      </c>
      <c r="E8" s="265" t="str">
        <f>Junioren!C14</f>
        <v>SG Medizin Großschweidnitz</v>
      </c>
      <c r="F8" s="266">
        <f>Junioren!G14</f>
        <v>880</v>
      </c>
      <c r="G8" s="121"/>
      <c r="H8" s="122"/>
      <c r="I8" s="89" t="s">
        <v>19</v>
      </c>
      <c r="J8" s="262" t="str">
        <f>Junioren!B12</f>
        <v>Kevin Philipp</v>
      </c>
      <c r="K8" s="267" t="str">
        <f>Junioren!C12</f>
        <v>Liebstädter SV</v>
      </c>
      <c r="L8" s="266">
        <f>Junioren!G12</f>
        <v>880</v>
      </c>
      <c r="P8" s="107"/>
    </row>
    <row r="9" spans="1:16" ht="15">
      <c r="A9" s="285"/>
      <c r="B9" s="121"/>
      <c r="C9" s="123"/>
      <c r="D9" s="262" t="str">
        <f>Junioren!B13</f>
        <v>Alexander Hennig</v>
      </c>
      <c r="E9" s="265" t="str">
        <f>Junioren!C13</f>
        <v>SV Traktor Priestewitz</v>
      </c>
      <c r="F9" s="266">
        <f>Junioren!G13</f>
        <v>870</v>
      </c>
      <c r="G9" s="121"/>
      <c r="H9" s="122"/>
      <c r="I9" s="89"/>
      <c r="J9" s="262" t="str">
        <f>Junioren!B11</f>
        <v>Patrick Berger</v>
      </c>
      <c r="K9" s="264" t="str">
        <f>Junioren!C11</f>
        <v>KSV 1991 Freital</v>
      </c>
      <c r="L9" s="266">
        <f>Junioren!G11</f>
        <v>879</v>
      </c>
      <c r="P9" s="107"/>
    </row>
    <row r="10" spans="1:16" ht="6" customHeight="1">
      <c r="A10" s="285"/>
      <c r="B10" s="121"/>
      <c r="C10" s="123"/>
      <c r="D10" s="127"/>
      <c r="E10" s="128"/>
      <c r="F10" s="222"/>
      <c r="G10" s="121"/>
      <c r="H10" s="122"/>
      <c r="I10" s="89"/>
      <c r="J10" s="127"/>
      <c r="K10" s="128"/>
      <c r="L10" s="222"/>
      <c r="P10" s="107"/>
    </row>
    <row r="11" spans="1:16" ht="15">
      <c r="A11" s="284">
        <v>0.4583333333333333</v>
      </c>
      <c r="B11" s="119"/>
      <c r="C11" s="89" t="s">
        <v>84</v>
      </c>
      <c r="D11" s="262" t="str">
        <f>Männer!B14</f>
        <v>Rex Wenzel</v>
      </c>
      <c r="E11" s="265" t="str">
        <f>Männer!C14</f>
        <v>TSG Bernsdorf</v>
      </c>
      <c r="F11" s="266">
        <f>Männer!G14</f>
        <v>938</v>
      </c>
      <c r="G11" s="124"/>
      <c r="H11" s="125"/>
      <c r="I11" s="89" t="s">
        <v>84</v>
      </c>
      <c r="J11" s="262" t="str">
        <f>Männer!B12</f>
        <v>Tiemo Naumann</v>
      </c>
      <c r="K11" s="267" t="str">
        <f>Männer!C12</f>
        <v>SG Grumbach</v>
      </c>
      <c r="L11" s="266">
        <f>Männer!G12</f>
        <v>899</v>
      </c>
      <c r="P11" s="107"/>
    </row>
    <row r="12" spans="1:16" ht="15">
      <c r="A12" s="285"/>
      <c r="B12" s="121"/>
      <c r="C12" s="123"/>
      <c r="D12" s="262" t="str">
        <f>Männer!B13</f>
        <v>Ronny Reiß</v>
      </c>
      <c r="E12" s="265" t="str">
        <f>Männer!C13</f>
        <v>Thonberger SC 1931</v>
      </c>
      <c r="F12" s="266">
        <f>Männer!G13</f>
        <v>908</v>
      </c>
      <c r="G12" s="124"/>
      <c r="H12" s="125"/>
      <c r="I12" s="126"/>
      <c r="J12" s="262" t="str">
        <f>Männer!B11</f>
        <v>Roman Sickor</v>
      </c>
      <c r="K12" s="264" t="str">
        <f>Männer!C11</f>
        <v>MSV 04 Bautzen</v>
      </c>
      <c r="L12" s="266">
        <f>Männer!G11</f>
        <v>914</v>
      </c>
      <c r="P12" s="107"/>
    </row>
    <row r="13" spans="1:16" ht="6" customHeight="1">
      <c r="A13" s="285"/>
      <c r="B13" s="121"/>
      <c r="C13" s="123"/>
      <c r="D13" s="127"/>
      <c r="E13" s="128"/>
      <c r="F13" s="222"/>
      <c r="G13" s="121"/>
      <c r="H13" s="122"/>
      <c r="I13" s="89"/>
      <c r="J13" s="127"/>
      <c r="K13" s="128"/>
      <c r="L13" s="222"/>
      <c r="P13" s="107"/>
    </row>
    <row r="14" spans="1:16" ht="15">
      <c r="A14" s="284">
        <v>0.5277777777777778</v>
      </c>
      <c r="B14" s="119"/>
      <c r="C14" s="120" t="s">
        <v>22</v>
      </c>
      <c r="D14" s="262" t="str">
        <f>Juniorinnen!B10</f>
        <v>Monique Dubiel</v>
      </c>
      <c r="E14" s="265" t="str">
        <f>Juniorinnen!C10</f>
        <v>SG Med. Großschweidnitz</v>
      </c>
      <c r="F14" s="266">
        <f>Juniorinnen!G10</f>
        <v>413</v>
      </c>
      <c r="G14" s="121"/>
      <c r="H14" s="122"/>
      <c r="I14" s="89" t="s">
        <v>85</v>
      </c>
      <c r="J14" s="283" t="str">
        <f>Frauen!B10</f>
        <v>Susanne Schaks</v>
      </c>
      <c r="K14" s="263" t="str">
        <f>Frauen!C10</f>
        <v>SV Fortschritt Pirna</v>
      </c>
      <c r="L14" s="266">
        <f>Frauen!G10</f>
        <v>419</v>
      </c>
      <c r="P14" s="107"/>
    </row>
    <row r="15" spans="1:16" ht="15">
      <c r="A15" s="285"/>
      <c r="B15" s="121"/>
      <c r="C15" s="123"/>
      <c r="D15" s="262" t="str">
        <f>Juniorinnen!B9</f>
        <v>Adriana Hey</v>
      </c>
      <c r="E15" s="265" t="str">
        <f>Juniorinnen!C9</f>
        <v>SV Motor Mickten-Dresden</v>
      </c>
      <c r="F15" s="266">
        <f>Juniorinnen!G9</f>
        <v>421</v>
      </c>
      <c r="G15" s="121"/>
      <c r="H15" s="122"/>
      <c r="I15" s="89"/>
      <c r="J15" s="262" t="str">
        <f>Frauen!B9</f>
        <v>Claudia Müller</v>
      </c>
      <c r="K15" s="264" t="str">
        <f>Frauen!C9</f>
        <v>KSV Neustadt</v>
      </c>
      <c r="L15" s="266">
        <f>Frauen!G9</f>
        <v>445</v>
      </c>
      <c r="P15" s="107"/>
    </row>
    <row r="16" spans="1:16" ht="6" customHeight="1">
      <c r="A16" s="285"/>
      <c r="B16" s="121"/>
      <c r="C16" s="123"/>
      <c r="D16" s="127"/>
      <c r="E16" s="128"/>
      <c r="F16" s="222"/>
      <c r="G16" s="121"/>
      <c r="H16" s="122"/>
      <c r="I16" s="89"/>
      <c r="J16" s="127"/>
      <c r="K16" s="128"/>
      <c r="L16" s="222"/>
      <c r="P16" s="107"/>
    </row>
    <row r="17" spans="1:16" ht="15">
      <c r="A17" s="284" t="s">
        <v>179</v>
      </c>
      <c r="B17" s="119"/>
      <c r="C17" s="89" t="s">
        <v>19</v>
      </c>
      <c r="D17" s="262" t="str">
        <f>Junioren!B10</f>
        <v>Sebastian Käfer</v>
      </c>
      <c r="E17" s="265" t="str">
        <f>Junioren!C10</f>
        <v>KSV 1991 Freital</v>
      </c>
      <c r="F17" s="266">
        <f>Junioren!G10</f>
        <v>875</v>
      </c>
      <c r="G17" s="121"/>
      <c r="H17" s="122"/>
      <c r="I17" s="89" t="s">
        <v>19</v>
      </c>
      <c r="J17" s="262" t="str">
        <f>Junioren!B8</f>
        <v>Marcel Weist</v>
      </c>
      <c r="K17" s="267" t="str">
        <f>Junioren!C8</f>
        <v>SG Medizin Großschweidnitz</v>
      </c>
      <c r="L17" s="266">
        <f>Junioren!G8</f>
        <v>926</v>
      </c>
      <c r="P17" s="107"/>
    </row>
    <row r="18" spans="1:16" ht="15">
      <c r="A18" s="285"/>
      <c r="B18" s="121"/>
      <c r="C18" s="123"/>
      <c r="D18" s="262" t="str">
        <f>Junioren!B9</f>
        <v>Tobias Hübner</v>
      </c>
      <c r="E18" s="265" t="str">
        <f>Junioren!C9</f>
        <v>GSV Bautzen 1990</v>
      </c>
      <c r="F18" s="266">
        <f>Junioren!G9</f>
        <v>904</v>
      </c>
      <c r="G18" s="121"/>
      <c r="H18" s="122"/>
      <c r="I18" s="89"/>
      <c r="J18" s="262" t="str">
        <f>Junioren!B7</f>
        <v>Stefan Hey</v>
      </c>
      <c r="K18" s="264" t="str">
        <f>Junioren!C7</f>
        <v>SV Motor Mickten-Dresden</v>
      </c>
      <c r="L18" s="266">
        <f>Junioren!G7</f>
        <v>947</v>
      </c>
      <c r="P18" s="107"/>
    </row>
    <row r="19" spans="1:16" ht="6" customHeight="1">
      <c r="A19" s="285"/>
      <c r="B19" s="121"/>
      <c r="C19" s="123"/>
      <c r="D19" s="127"/>
      <c r="E19" s="128"/>
      <c r="F19" s="222"/>
      <c r="G19" s="121"/>
      <c r="H19" s="122"/>
      <c r="I19" s="89"/>
      <c r="J19" s="268"/>
      <c r="K19" s="269"/>
      <c r="L19" s="270"/>
      <c r="P19" s="107"/>
    </row>
    <row r="20" spans="1:16" ht="15">
      <c r="A20" s="284">
        <v>0.6319444444444444</v>
      </c>
      <c r="B20" s="119"/>
      <c r="C20" s="89" t="s">
        <v>84</v>
      </c>
      <c r="D20" s="262" t="str">
        <f>Männer!B10</f>
        <v>Karsten Hähne</v>
      </c>
      <c r="E20" s="265" t="str">
        <f>Männer!C10</f>
        <v>SV Traktor Priestewitz</v>
      </c>
      <c r="F20" s="266">
        <f>Männer!G10</f>
        <v>930</v>
      </c>
      <c r="G20" s="121"/>
      <c r="H20" s="122"/>
      <c r="I20" s="89" t="s">
        <v>84</v>
      </c>
      <c r="J20" s="262" t="str">
        <f>Männer!B8</f>
        <v>Michael Kubitz</v>
      </c>
      <c r="K20" s="263" t="str">
        <f>Männer!C8</f>
        <v>KSV Neueibau</v>
      </c>
      <c r="L20" s="266">
        <f>Männer!G8</f>
        <v>944</v>
      </c>
      <c r="P20" s="107"/>
    </row>
    <row r="21" spans="1:16" ht="15">
      <c r="A21" s="285"/>
      <c r="B21" s="121"/>
      <c r="C21" s="123"/>
      <c r="D21" s="262" t="str">
        <f>Männer!B9</f>
        <v>Michael Wolf</v>
      </c>
      <c r="E21" s="265" t="str">
        <f>Männer!C9</f>
        <v>SG Einheit Dresden-Mitte</v>
      </c>
      <c r="F21" s="266">
        <f>Männer!G9</f>
        <v>928</v>
      </c>
      <c r="G21" s="121"/>
      <c r="H21" s="122"/>
      <c r="I21" s="89"/>
      <c r="J21" s="262" t="str">
        <f>Männer!B7</f>
        <v>Toni Schulze</v>
      </c>
      <c r="K21" s="264" t="str">
        <f>Männer!C7</f>
        <v>MSV 04 Bautzen</v>
      </c>
      <c r="L21" s="271">
        <f>Männer!G7</f>
        <v>961</v>
      </c>
      <c r="P21" s="107"/>
    </row>
    <row r="22" spans="1:16" ht="6" customHeight="1">
      <c r="A22" s="285"/>
      <c r="B22" s="121"/>
      <c r="C22" s="123"/>
      <c r="D22" s="127"/>
      <c r="E22" s="128"/>
      <c r="F22" s="222"/>
      <c r="G22" s="121"/>
      <c r="H22" s="122"/>
      <c r="I22" s="89"/>
      <c r="J22" s="127"/>
      <c r="K22" s="128"/>
      <c r="L22" s="222"/>
      <c r="P22" s="107"/>
    </row>
    <row r="23" spans="1:16" ht="15">
      <c r="A23" s="284">
        <v>0.7013888888888888</v>
      </c>
      <c r="B23" s="119"/>
      <c r="C23" s="120" t="s">
        <v>22</v>
      </c>
      <c r="D23" s="262" t="str">
        <f>Juniorinnen!B8</f>
        <v>Lisa Richter</v>
      </c>
      <c r="E23" s="265" t="str">
        <f>Juniorinnen!C8</f>
        <v>SV Dresden-Neustadt 1950</v>
      </c>
      <c r="F23" s="266">
        <f>Juniorinnen!G8</f>
        <v>444</v>
      </c>
      <c r="G23" s="121"/>
      <c r="H23" s="122"/>
      <c r="I23" s="89" t="s">
        <v>85</v>
      </c>
      <c r="J23" s="262" t="str">
        <f>Frauen!B8</f>
        <v>Nadine Pussehl</v>
      </c>
      <c r="K23" s="263" t="str">
        <f>Frauen!C8</f>
        <v>SV Med. Bad Gottleuba</v>
      </c>
      <c r="L23" s="266">
        <f>Frauen!G8</f>
        <v>446</v>
      </c>
      <c r="P23" s="107"/>
    </row>
    <row r="24" spans="1:16" ht="15">
      <c r="A24" s="285"/>
      <c r="B24" s="121"/>
      <c r="C24" s="123"/>
      <c r="D24" s="262" t="str">
        <f>Juniorinnen!B7</f>
        <v>Natalie Hey</v>
      </c>
      <c r="E24" s="265" t="str">
        <f>Juniorinnen!C7</f>
        <v>SV Motor Mickten-Dresden</v>
      </c>
      <c r="F24" s="266">
        <f>Juniorinnen!G7</f>
        <v>425</v>
      </c>
      <c r="G24" s="121"/>
      <c r="H24" s="122"/>
      <c r="I24" s="89"/>
      <c r="J24" s="262" t="str">
        <f>Frauen!B7</f>
        <v>Sophia Helfer</v>
      </c>
      <c r="K24" s="264" t="str">
        <f>Frauen!C7</f>
        <v>MSV Bautzen 04</v>
      </c>
      <c r="L24" s="266">
        <f>Frauen!G7</f>
        <v>437</v>
      </c>
      <c r="P24" s="107"/>
    </row>
    <row r="25" spans="1:12" s="107" customFormat="1" ht="6" customHeight="1">
      <c r="A25" s="121"/>
      <c r="B25" s="121"/>
      <c r="C25" s="249"/>
      <c r="D25" s="127"/>
      <c r="E25" s="128"/>
      <c r="F25" s="222"/>
      <c r="G25" s="121"/>
      <c r="H25" s="121"/>
      <c r="I25" s="121"/>
      <c r="J25" s="127"/>
      <c r="K25" s="128"/>
      <c r="L25" s="222"/>
    </row>
    <row r="26" spans="1:12" s="107" customFormat="1" ht="15">
      <c r="A26" s="119"/>
      <c r="B26" s="119"/>
      <c r="C26" s="121"/>
      <c r="D26" s="127"/>
      <c r="E26" s="128"/>
      <c r="F26" s="248"/>
      <c r="G26" s="121"/>
      <c r="H26" s="121"/>
      <c r="I26" s="121"/>
      <c r="J26" s="127"/>
      <c r="K26" s="246"/>
      <c r="L26" s="248"/>
    </row>
    <row r="27" spans="1:12" s="107" customFormat="1" ht="15">
      <c r="A27" s="110" t="s">
        <v>584</v>
      </c>
      <c r="B27" s="109"/>
      <c r="C27" s="5"/>
      <c r="D27" s="5"/>
      <c r="E27" s="5"/>
      <c r="F27" s="5"/>
      <c r="G27" s="121"/>
      <c r="H27" s="121"/>
      <c r="I27" s="121"/>
      <c r="J27" s="110" t="s">
        <v>584</v>
      </c>
      <c r="K27" s="246"/>
      <c r="L27" s="248"/>
    </row>
    <row r="28" spans="1:12" s="107" customFormat="1" ht="15">
      <c r="A28" s="253" t="s">
        <v>455</v>
      </c>
      <c r="B28" s="253"/>
      <c r="C28" s="253"/>
      <c r="D28" s="252" t="s">
        <v>460</v>
      </c>
      <c r="E28" s="5"/>
      <c r="F28" s="5"/>
      <c r="G28" s="121"/>
      <c r="H28" s="121"/>
      <c r="I28" s="121"/>
      <c r="J28" s="253" t="s">
        <v>463</v>
      </c>
      <c r="K28" s="246"/>
      <c r="L28" s="248"/>
    </row>
    <row r="29" spans="1:11" ht="16.5" customHeight="1">
      <c r="A29" s="252" t="s">
        <v>456</v>
      </c>
      <c r="B29" s="109"/>
      <c r="D29" s="5" t="s">
        <v>442</v>
      </c>
      <c r="G29" s="107"/>
      <c r="H29" s="107"/>
      <c r="J29" s="252" t="s">
        <v>84</v>
      </c>
      <c r="K29" s="5" t="s">
        <v>452</v>
      </c>
    </row>
    <row r="30" spans="1:12" ht="15">
      <c r="A30" s="252" t="s">
        <v>457</v>
      </c>
      <c r="B30" s="109"/>
      <c r="D30" s="5" t="s">
        <v>458</v>
      </c>
      <c r="G30" s="112"/>
      <c r="H30" s="112"/>
      <c r="I30" s="110"/>
      <c r="J30" s="252" t="s">
        <v>19</v>
      </c>
      <c r="K30" s="5" t="s">
        <v>459</v>
      </c>
      <c r="L30" s="111"/>
    </row>
    <row r="31" spans="1:12" ht="15.75" customHeight="1">
      <c r="A31" s="109"/>
      <c r="B31" s="109"/>
      <c r="G31" s="112"/>
      <c r="H31" s="112"/>
      <c r="I31" s="114"/>
      <c r="J31" s="164"/>
      <c r="K31" s="244"/>
      <c r="L31" s="111"/>
    </row>
    <row r="32" spans="3:12" s="256" customFormat="1" ht="15.75" customHeight="1">
      <c r="C32" s="397" t="s">
        <v>453</v>
      </c>
      <c r="D32" s="397"/>
      <c r="E32" s="397"/>
      <c r="F32" s="258"/>
      <c r="G32" s="257"/>
      <c r="H32" s="257"/>
      <c r="I32" s="397" t="s">
        <v>461</v>
      </c>
      <c r="J32" s="397"/>
      <c r="K32" s="397"/>
      <c r="L32" s="397"/>
    </row>
    <row r="33" spans="5:12" ht="9.75" customHeight="1">
      <c r="E33" s="109"/>
      <c r="F33" s="116"/>
      <c r="G33" s="112"/>
      <c r="H33" s="112"/>
      <c r="I33" s="245"/>
      <c r="J33" s="164"/>
      <c r="K33" s="111"/>
      <c r="L33" s="111"/>
    </row>
    <row r="34" spans="1:12" ht="18">
      <c r="A34" s="255"/>
      <c r="B34" s="116"/>
      <c r="C34" s="116"/>
      <c r="D34" s="400" t="s">
        <v>462</v>
      </c>
      <c r="E34" s="400"/>
      <c r="F34" s="400"/>
      <c r="G34" s="400"/>
      <c r="H34" s="400"/>
      <c r="I34" s="400"/>
      <c r="J34" s="400"/>
      <c r="K34" s="111"/>
      <c r="L34" s="111"/>
    </row>
    <row r="35" spans="1:12" ht="26.25" customHeight="1">
      <c r="A35" s="109" t="s">
        <v>31</v>
      </c>
      <c r="G35" s="111"/>
      <c r="H35" s="111"/>
      <c r="I35" s="110"/>
      <c r="J35" s="110"/>
      <c r="K35" s="111"/>
      <c r="L35" s="111"/>
    </row>
    <row r="36" spans="7:12" s="116" customFormat="1" ht="14.25" customHeight="1">
      <c r="G36" s="115"/>
      <c r="H36" s="115"/>
      <c r="I36" s="115"/>
      <c r="J36" s="115"/>
      <c r="K36" s="115"/>
      <c r="L36" s="115"/>
    </row>
    <row r="37" spans="7:12" s="116" customFormat="1" ht="14.25" customHeight="1">
      <c r="G37" s="115"/>
      <c r="H37" s="115"/>
      <c r="I37" s="115"/>
      <c r="J37" s="115"/>
      <c r="K37" s="115"/>
      <c r="L37" s="115"/>
    </row>
    <row r="38" spans="1:12" ht="7.5" customHeight="1">
      <c r="A38" s="164"/>
      <c r="B38" s="164"/>
      <c r="C38" s="111"/>
      <c r="D38" s="111"/>
      <c r="E38" s="111"/>
      <c r="F38" s="111"/>
      <c r="G38" s="111"/>
      <c r="H38" s="111"/>
      <c r="I38" s="110"/>
      <c r="J38" s="110"/>
      <c r="K38" s="111"/>
      <c r="L38" s="111"/>
    </row>
    <row r="39" spans="2:11" ht="14.25">
      <c r="B39" s="110"/>
      <c r="C39" s="111"/>
      <c r="D39" s="111"/>
      <c r="E39" s="111"/>
      <c r="F39" s="111"/>
      <c r="G39" s="111"/>
      <c r="H39" s="111"/>
      <c r="I39" s="110"/>
      <c r="J39" s="111"/>
      <c r="K39" s="111"/>
    </row>
    <row r="40" spans="1:11" ht="6.75" customHeight="1">
      <c r="A40" s="109"/>
      <c r="B40" s="110"/>
      <c r="C40" s="111"/>
      <c r="D40" s="111"/>
      <c r="E40" s="111"/>
      <c r="F40" s="111"/>
      <c r="G40" s="111"/>
      <c r="H40" s="111"/>
      <c r="I40" s="110"/>
      <c r="J40" s="111"/>
      <c r="K40" s="111"/>
    </row>
    <row r="41" spans="1:9" ht="14.25">
      <c r="A41" s="118"/>
      <c r="B41" s="109"/>
      <c r="I41" s="109"/>
    </row>
  </sheetData>
  <sheetProtection/>
  <mergeCells count="6">
    <mergeCell ref="A1:L1"/>
    <mergeCell ref="D2:F2"/>
    <mergeCell ref="J2:L2"/>
    <mergeCell ref="D34:J34"/>
    <mergeCell ref="I32:L32"/>
    <mergeCell ref="C32:E32"/>
  </mergeCells>
  <printOptions/>
  <pageMargins left="0.33" right="0.2" top="0.64" bottom="0.72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7.140625" style="78" customWidth="1"/>
    <col min="2" max="5" width="14.7109375" style="78" customWidth="1"/>
    <col min="6" max="6" width="2.28125" style="78" customWidth="1"/>
    <col min="7" max="7" width="7.00390625" style="78" customWidth="1"/>
    <col min="8" max="8" width="14.57421875" style="83" customWidth="1"/>
    <col min="9" max="9" width="14.57421875" style="78" customWidth="1"/>
    <col min="10" max="13" width="12.7109375" style="78" customWidth="1"/>
    <col min="14" max="16384" width="11.421875" style="78" customWidth="1"/>
  </cols>
  <sheetData>
    <row r="1" spans="1:11" ht="23.2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23.25">
      <c r="A2" s="401" t="s">
        <v>131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8" ht="21" customHeight="1">
      <c r="A3" s="79"/>
      <c r="B3" s="79"/>
      <c r="C3" s="79"/>
      <c r="D3" s="79"/>
      <c r="E3" s="79"/>
      <c r="H3" s="78"/>
    </row>
    <row r="4" spans="1:11" ht="40.5" customHeight="1">
      <c r="A4" s="228" t="s">
        <v>6</v>
      </c>
      <c r="B4" s="233" t="s">
        <v>32</v>
      </c>
      <c r="C4" s="233" t="s">
        <v>33</v>
      </c>
      <c r="D4" s="233" t="s">
        <v>34</v>
      </c>
      <c r="E4" s="233" t="s">
        <v>35</v>
      </c>
      <c r="G4" s="228" t="s">
        <v>6</v>
      </c>
      <c r="H4" s="233" t="s">
        <v>89</v>
      </c>
      <c r="I4" s="233" t="s">
        <v>90</v>
      </c>
      <c r="J4" s="233" t="s">
        <v>91</v>
      </c>
      <c r="K4" s="233" t="s">
        <v>92</v>
      </c>
    </row>
    <row r="5" spans="1:11" s="82" customFormat="1" ht="19.5" customHeight="1">
      <c r="A5" s="229">
        <v>0.354166666666667</v>
      </c>
      <c r="B5" s="80" t="s">
        <v>48</v>
      </c>
      <c r="C5" s="80" t="s">
        <v>49</v>
      </c>
      <c r="D5" s="80" t="s">
        <v>96</v>
      </c>
      <c r="E5" s="80" t="s">
        <v>97</v>
      </c>
      <c r="G5" s="230">
        <v>0.3958333333333333</v>
      </c>
      <c r="H5" s="81" t="s">
        <v>120</v>
      </c>
      <c r="I5" s="80" t="s">
        <v>128</v>
      </c>
      <c r="J5" s="81" t="s">
        <v>118</v>
      </c>
      <c r="K5" s="81" t="s">
        <v>119</v>
      </c>
    </row>
    <row r="6" spans="1:11" s="82" customFormat="1" ht="19.5" customHeight="1">
      <c r="A6" s="230">
        <v>0.388888888888889</v>
      </c>
      <c r="B6" s="225" t="s">
        <v>40</v>
      </c>
      <c r="C6" s="226" t="s">
        <v>41</v>
      </c>
      <c r="D6" s="226" t="s">
        <v>42</v>
      </c>
      <c r="E6" s="225" t="s">
        <v>43</v>
      </c>
      <c r="G6" s="227">
        <v>0.4305555555555556</v>
      </c>
      <c r="H6" s="81" t="s">
        <v>36</v>
      </c>
      <c r="I6" s="225" t="s">
        <v>37</v>
      </c>
      <c r="J6" s="81" t="s">
        <v>38</v>
      </c>
      <c r="K6" s="81" t="s">
        <v>39</v>
      </c>
    </row>
    <row r="7" spans="1:11" s="82" customFormat="1" ht="19.5" customHeight="1">
      <c r="A7" s="229">
        <v>0.458333333333333</v>
      </c>
      <c r="B7" s="80" t="s">
        <v>102</v>
      </c>
      <c r="C7" s="80" t="s">
        <v>103</v>
      </c>
      <c r="D7" s="80" t="s">
        <v>104</v>
      </c>
      <c r="E7" s="159" t="s">
        <v>105</v>
      </c>
      <c r="G7" s="227">
        <v>0.46527777777777773</v>
      </c>
      <c r="H7" s="81" t="s">
        <v>44</v>
      </c>
      <c r="I7" s="81" t="s">
        <v>45</v>
      </c>
      <c r="J7" s="81" t="s">
        <v>46</v>
      </c>
      <c r="K7" s="81" t="s">
        <v>47</v>
      </c>
    </row>
    <row r="8" spans="1:11" s="82" customFormat="1" ht="19.5" customHeight="1">
      <c r="A8" s="229">
        <v>0.527777777777778</v>
      </c>
      <c r="B8" s="80" t="s">
        <v>62</v>
      </c>
      <c r="C8" s="80" t="s">
        <v>63</v>
      </c>
      <c r="D8" s="80" t="s">
        <v>98</v>
      </c>
      <c r="E8" s="80" t="s">
        <v>99</v>
      </c>
      <c r="G8" s="227">
        <v>0.5</v>
      </c>
      <c r="H8" s="81" t="s">
        <v>123</v>
      </c>
      <c r="I8" s="81" t="s">
        <v>129</v>
      </c>
      <c r="J8" s="81" t="s">
        <v>121</v>
      </c>
      <c r="K8" s="81" t="s">
        <v>122</v>
      </c>
    </row>
    <row r="9" spans="1:11" s="82" customFormat="1" ht="19.5" customHeight="1">
      <c r="A9" s="227">
        <v>0.5625</v>
      </c>
      <c r="B9" s="225" t="s">
        <v>58</v>
      </c>
      <c r="C9" s="226" t="s">
        <v>59</v>
      </c>
      <c r="D9" s="226" t="s">
        <v>60</v>
      </c>
      <c r="E9" s="225" t="s">
        <v>61</v>
      </c>
      <c r="G9" s="227">
        <v>0.5347222222222222</v>
      </c>
      <c r="H9" s="81" t="s">
        <v>50</v>
      </c>
      <c r="I9" s="81" t="s">
        <v>51</v>
      </c>
      <c r="J9" s="81" t="s">
        <v>52</v>
      </c>
      <c r="K9" s="81" t="s">
        <v>53</v>
      </c>
    </row>
    <row r="10" spans="1:11" s="82" customFormat="1" ht="18.75" customHeight="1">
      <c r="A10" s="230">
        <v>0.631944444444444</v>
      </c>
      <c r="B10" s="81" t="s">
        <v>106</v>
      </c>
      <c r="C10" s="81" t="s">
        <v>107</v>
      </c>
      <c r="D10" s="81" t="s">
        <v>108</v>
      </c>
      <c r="E10" s="158" t="s">
        <v>109</v>
      </c>
      <c r="G10" s="227">
        <v>0.5694444444444444</v>
      </c>
      <c r="H10" s="81" t="s">
        <v>54</v>
      </c>
      <c r="I10" s="81" t="s">
        <v>55</v>
      </c>
      <c r="J10" s="81" t="s">
        <v>56</v>
      </c>
      <c r="K10" s="81" t="s">
        <v>57</v>
      </c>
    </row>
    <row r="11" spans="1:11" s="82" customFormat="1" ht="19.5" customHeight="1">
      <c r="A11" s="231">
        <v>0.701388888888889</v>
      </c>
      <c r="B11" s="224" t="s">
        <v>72</v>
      </c>
      <c r="C11" s="224" t="s">
        <v>73</v>
      </c>
      <c r="D11" s="224" t="s">
        <v>100</v>
      </c>
      <c r="E11" s="223" t="s">
        <v>101</v>
      </c>
      <c r="G11" s="227">
        <v>0.6041666666666666</v>
      </c>
      <c r="H11" s="81" t="s">
        <v>126</v>
      </c>
      <c r="I11" s="81" t="s">
        <v>130</v>
      </c>
      <c r="J11" s="81" t="s">
        <v>124</v>
      </c>
      <c r="K11" s="81" t="s">
        <v>125</v>
      </c>
    </row>
    <row r="12" spans="1:11" s="82" customFormat="1" ht="19.5" customHeight="1">
      <c r="A12" s="232">
        <v>0.736111111111111</v>
      </c>
      <c r="B12" s="402" t="s">
        <v>127</v>
      </c>
      <c r="C12" s="403"/>
      <c r="D12" s="403"/>
      <c r="E12" s="404"/>
      <c r="G12" s="227">
        <v>0.638888888888889</v>
      </c>
      <c r="H12" s="81" t="s">
        <v>64</v>
      </c>
      <c r="I12" s="81" t="s">
        <v>65</v>
      </c>
      <c r="J12" s="81" t="s">
        <v>66</v>
      </c>
      <c r="K12" s="81" t="s">
        <v>67</v>
      </c>
    </row>
    <row r="13" spans="7:11" s="82" customFormat="1" ht="19.5" customHeight="1">
      <c r="G13" s="232">
        <v>0.6736111111111112</v>
      </c>
      <c r="H13" s="223" t="s">
        <v>68</v>
      </c>
      <c r="I13" s="224" t="s">
        <v>69</v>
      </c>
      <c r="J13" s="224" t="s">
        <v>70</v>
      </c>
      <c r="K13" s="224" t="s">
        <v>71</v>
      </c>
    </row>
    <row r="14" spans="7:11" ht="15.75">
      <c r="G14" s="232">
        <v>0.7083333333333334</v>
      </c>
      <c r="H14" s="402" t="s">
        <v>127</v>
      </c>
      <c r="I14" s="403"/>
      <c r="J14" s="403"/>
      <c r="K14" s="404"/>
    </row>
    <row r="16" spans="3:8" ht="15">
      <c r="C16" s="83"/>
      <c r="E16" s="83"/>
      <c r="H16" s="78"/>
    </row>
    <row r="17" spans="3:8" ht="15">
      <c r="C17" s="83"/>
      <c r="E17" s="83"/>
      <c r="H17" s="78"/>
    </row>
    <row r="18" spans="3:8" ht="15">
      <c r="C18" s="83"/>
      <c r="E18" s="83"/>
      <c r="H18" s="78"/>
    </row>
    <row r="19" spans="3:8" ht="15">
      <c r="C19" s="83"/>
      <c r="E19" s="83"/>
      <c r="H19" s="78"/>
    </row>
    <row r="20" spans="3:8" ht="15">
      <c r="C20" s="83"/>
      <c r="E20" s="83"/>
      <c r="H20" s="78"/>
    </row>
    <row r="21" spans="3:8" ht="15">
      <c r="C21" s="83"/>
      <c r="E21" s="83"/>
      <c r="H21" s="78"/>
    </row>
    <row r="22" spans="3:8" ht="15">
      <c r="C22" s="83"/>
      <c r="E22" s="83"/>
      <c r="H22" s="78"/>
    </row>
    <row r="23" spans="3:8" ht="15">
      <c r="C23" s="83"/>
      <c r="E23" s="83"/>
      <c r="H23" s="78"/>
    </row>
    <row r="24" spans="3:8" ht="15">
      <c r="C24" s="83"/>
      <c r="E24" s="83"/>
      <c r="H24" s="78"/>
    </row>
  </sheetData>
  <sheetProtection/>
  <mergeCells count="4">
    <mergeCell ref="A1:K1"/>
    <mergeCell ref="A2:K2"/>
    <mergeCell ref="B12:E12"/>
    <mergeCell ref="H14:K14"/>
  </mergeCells>
  <printOptions/>
  <pageMargins left="0.59" right="0.58" top="1" bottom="1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42" sqref="B42"/>
    </sheetView>
  </sheetViews>
  <sheetFormatPr defaultColWidth="11.421875" defaultRowHeight="12.75"/>
  <cols>
    <col min="1" max="1" width="23.421875" style="85" customWidth="1"/>
    <col min="2" max="2" width="33.7109375" style="85" customWidth="1"/>
    <col min="3" max="3" width="11.421875" style="85" customWidth="1"/>
    <col min="4" max="4" width="24.8515625" style="85" customWidth="1"/>
    <col min="5" max="16384" width="11.421875" style="85" customWidth="1"/>
  </cols>
  <sheetData>
    <row r="1" spans="1:4" ht="18">
      <c r="A1" s="405" t="s">
        <v>599</v>
      </c>
      <c r="B1" s="405"/>
      <c r="C1" s="405"/>
      <c r="D1" s="405"/>
    </row>
    <row r="2" spans="1:4" ht="18">
      <c r="A2" s="406" t="s">
        <v>112</v>
      </c>
      <c r="B2" s="406"/>
      <c r="C2" s="406"/>
      <c r="D2" s="406"/>
    </row>
    <row r="3" spans="1:3" ht="18">
      <c r="A3" s="84"/>
      <c r="C3" s="86"/>
    </row>
    <row r="4" spans="1:4" ht="18" hidden="1">
      <c r="A4" s="84" t="s">
        <v>74</v>
      </c>
      <c r="C4" s="201"/>
      <c r="D4" s="204"/>
    </row>
    <row r="5" spans="1:4" ht="18" hidden="1">
      <c r="A5" s="84"/>
      <c r="B5" s="202"/>
      <c r="C5" s="203"/>
      <c r="D5" s="204"/>
    </row>
    <row r="6" spans="1:4" ht="18" hidden="1">
      <c r="A6" s="84"/>
      <c r="B6" s="202"/>
      <c r="C6" s="203"/>
      <c r="D6" s="204"/>
    </row>
    <row r="7" spans="1:4" ht="18" hidden="1">
      <c r="A7" s="84"/>
      <c r="B7" s="202"/>
      <c r="C7" s="203"/>
      <c r="D7" s="204"/>
    </row>
    <row r="8" spans="1:4" ht="18" hidden="1">
      <c r="A8" s="84" t="s">
        <v>110</v>
      </c>
      <c r="B8" s="202"/>
      <c r="C8" s="203"/>
      <c r="D8" s="204"/>
    </row>
    <row r="9" spans="1:4" ht="18" hidden="1">
      <c r="A9" s="84"/>
      <c r="B9" s="202"/>
      <c r="C9" s="203"/>
      <c r="D9" s="204"/>
    </row>
    <row r="10" spans="1:4" ht="18" hidden="1">
      <c r="A10" s="84"/>
      <c r="B10" s="202"/>
      <c r="C10" s="203"/>
      <c r="D10" s="204"/>
    </row>
    <row r="11" spans="1:4" ht="18" hidden="1">
      <c r="A11" s="84"/>
      <c r="B11" s="202"/>
      <c r="C11" s="203"/>
      <c r="D11" s="204"/>
    </row>
    <row r="12" spans="1:4" ht="18" hidden="1">
      <c r="A12" s="84"/>
      <c r="B12" s="202"/>
      <c r="C12" s="205"/>
      <c r="D12" s="204"/>
    </row>
    <row r="13" spans="1:4" ht="18">
      <c r="A13" s="84" t="s">
        <v>78</v>
      </c>
      <c r="B13" s="85" t="s">
        <v>137</v>
      </c>
      <c r="C13" s="201"/>
      <c r="D13" s="204"/>
    </row>
    <row r="14" spans="1:8" ht="18">
      <c r="A14" s="84"/>
      <c r="B14" s="85" t="s">
        <v>424</v>
      </c>
      <c r="C14" s="203"/>
      <c r="D14" s="204"/>
      <c r="F14"/>
      <c r="G14"/>
      <c r="H14"/>
    </row>
    <row r="15" spans="1:8" ht="18" hidden="1">
      <c r="A15" s="84"/>
      <c r="B15" s="204"/>
      <c r="C15" s="203"/>
      <c r="D15" s="204"/>
      <c r="F15"/>
      <c r="G15"/>
      <c r="H15"/>
    </row>
    <row r="16" spans="1:8" ht="18" hidden="1">
      <c r="A16" s="84"/>
      <c r="B16" s="204"/>
      <c r="C16" s="203"/>
      <c r="D16" s="204"/>
      <c r="F16"/>
      <c r="G16"/>
      <c r="H16"/>
    </row>
    <row r="17" spans="1:8" ht="18">
      <c r="A17" s="84"/>
      <c r="C17" s="203"/>
      <c r="D17" s="204"/>
      <c r="F17"/>
      <c r="G17"/>
      <c r="H17"/>
    </row>
    <row r="18" spans="1:8" ht="18">
      <c r="A18" s="84" t="s">
        <v>111</v>
      </c>
      <c r="B18" s="85" t="s">
        <v>330</v>
      </c>
      <c r="C18" s="201"/>
      <c r="D18" s="204"/>
      <c r="F18"/>
      <c r="G18"/>
      <c r="H18"/>
    </row>
    <row r="19" spans="1:8" ht="18">
      <c r="A19" s="84"/>
      <c r="B19" s="85" t="s">
        <v>333</v>
      </c>
      <c r="C19" s="203"/>
      <c r="D19" s="204"/>
      <c r="F19"/>
      <c r="G19"/>
      <c r="H19"/>
    </row>
    <row r="20" spans="1:8" ht="18" hidden="1">
      <c r="A20" s="84"/>
      <c r="B20" s="204"/>
      <c r="C20" s="203"/>
      <c r="D20" s="204"/>
      <c r="F20"/>
      <c r="G20"/>
      <c r="H20"/>
    </row>
    <row r="21" spans="1:4" ht="18" hidden="1">
      <c r="A21" s="84"/>
      <c r="B21" s="204"/>
      <c r="C21" s="203"/>
      <c r="D21" s="204"/>
    </row>
    <row r="22" spans="1:4" ht="18">
      <c r="A22" s="84"/>
      <c r="C22" s="203"/>
      <c r="D22" s="204"/>
    </row>
    <row r="23" spans="1:4" ht="18">
      <c r="A23" s="84" t="s">
        <v>80</v>
      </c>
      <c r="B23" s="85" t="s">
        <v>191</v>
      </c>
      <c r="C23" s="203"/>
      <c r="D23" s="204"/>
    </row>
    <row r="24" spans="1:4" ht="18">
      <c r="A24" s="84"/>
      <c r="B24" s="202"/>
      <c r="C24" s="203"/>
      <c r="D24" s="204"/>
    </row>
    <row r="25" spans="1:4" ht="18" hidden="1">
      <c r="A25" s="84"/>
      <c r="B25" s="202"/>
      <c r="C25" s="203"/>
      <c r="D25" s="204"/>
    </row>
    <row r="26" spans="1:4" ht="18" hidden="1">
      <c r="A26" s="84"/>
      <c r="B26" s="202"/>
      <c r="C26" s="203"/>
      <c r="D26" s="204"/>
    </row>
    <row r="27" spans="1:4" ht="18" hidden="1">
      <c r="A27" s="84" t="s">
        <v>75</v>
      </c>
      <c r="B27" s="202"/>
      <c r="C27" s="203"/>
      <c r="D27" s="204"/>
    </row>
    <row r="28" spans="1:4" ht="18" hidden="1">
      <c r="A28" s="84"/>
      <c r="B28" s="202"/>
      <c r="C28" s="203"/>
      <c r="D28" s="204"/>
    </row>
    <row r="29" spans="1:4" ht="18" hidden="1">
      <c r="A29" s="84"/>
      <c r="B29" s="202"/>
      <c r="C29" s="203"/>
      <c r="D29" s="204"/>
    </row>
    <row r="30" spans="1:4" ht="18" hidden="1">
      <c r="A30" s="84"/>
      <c r="B30" s="202"/>
      <c r="C30" s="203"/>
      <c r="D30" s="204"/>
    </row>
    <row r="31" spans="1:4" ht="18" hidden="1">
      <c r="A31" s="84"/>
      <c r="B31" s="202"/>
      <c r="C31" s="203"/>
      <c r="D31" s="204"/>
    </row>
    <row r="32" spans="1:3" ht="18" hidden="1">
      <c r="A32" s="84"/>
      <c r="B32" s="166"/>
      <c r="C32" s="165"/>
    </row>
    <row r="33" spans="1:3" ht="18" hidden="1">
      <c r="A33" s="84" t="s">
        <v>76</v>
      </c>
      <c r="B33" s="200"/>
      <c r="C33" s="201"/>
    </row>
    <row r="34" spans="1:3" ht="18" hidden="1">
      <c r="A34" s="84"/>
      <c r="B34" s="200"/>
      <c r="C34" s="201"/>
    </row>
    <row r="35" spans="1:3" ht="18" hidden="1">
      <c r="A35" s="84"/>
      <c r="C35" s="201"/>
    </row>
    <row r="36" spans="1:3" ht="18" hidden="1">
      <c r="A36" s="84"/>
      <c r="B36" s="166"/>
      <c r="C36" s="165"/>
    </row>
    <row r="37" spans="1:3" ht="18">
      <c r="A37" s="84" t="s">
        <v>77</v>
      </c>
      <c r="B37" s="85" t="s">
        <v>357</v>
      </c>
      <c r="C37" s="201"/>
    </row>
    <row r="38" spans="1:3" ht="18">
      <c r="A38" s="167"/>
      <c r="B38" s="200"/>
      <c r="C38" s="201"/>
    </row>
    <row r="39" spans="1:3" ht="18">
      <c r="A39" s="167"/>
      <c r="B39" s="200"/>
      <c r="C39" s="201"/>
    </row>
    <row r="40" spans="1:3" ht="18">
      <c r="A40" s="167"/>
      <c r="B40" s="200"/>
      <c r="C40" s="201"/>
    </row>
    <row r="41" spans="1:3" ht="18">
      <c r="A41" s="167"/>
      <c r="B41" s="200"/>
      <c r="C41" s="201"/>
    </row>
    <row r="44" ht="18.75" thickBot="1"/>
    <row r="45" spans="1:4" ht="24" thickTop="1">
      <c r="A45" s="207" t="s">
        <v>114</v>
      </c>
      <c r="B45" s="208"/>
      <c r="C45" s="208"/>
      <c r="D45" s="209"/>
    </row>
    <row r="46" spans="1:4" ht="23.25">
      <c r="A46" s="210" t="s">
        <v>115</v>
      </c>
      <c r="B46" s="206"/>
      <c r="C46" s="206"/>
      <c r="D46" s="211"/>
    </row>
    <row r="47" spans="1:4" ht="23.25">
      <c r="A47" s="215" t="s">
        <v>117</v>
      </c>
      <c r="B47" s="206"/>
      <c r="C47" s="206"/>
      <c r="D47" s="211"/>
    </row>
    <row r="48" spans="1:4" ht="23.25">
      <c r="A48" s="407" t="s">
        <v>116</v>
      </c>
      <c r="B48" s="408"/>
      <c r="C48" s="408"/>
      <c r="D48" s="409"/>
    </row>
    <row r="49" spans="1:4" ht="24" thickBot="1">
      <c r="A49" s="212" t="s">
        <v>113</v>
      </c>
      <c r="B49" s="213"/>
      <c r="C49" s="213"/>
      <c r="D49" s="214"/>
    </row>
    <row r="50" ht="18.75" thickTop="1"/>
  </sheetData>
  <mergeCells count="3">
    <mergeCell ref="A1:D1"/>
    <mergeCell ref="A2:D2"/>
    <mergeCell ref="A48:D48"/>
  </mergeCells>
  <printOptions/>
  <pageMargins left="0.75" right="0.24" top="0.63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5" sqref="L5"/>
    </sheetView>
  </sheetViews>
  <sheetFormatPr defaultColWidth="11.421875" defaultRowHeight="12.75"/>
  <cols>
    <col min="1" max="1" width="11.421875" style="286" customWidth="1"/>
    <col min="2" max="2" width="16.8515625" style="286" customWidth="1"/>
    <col min="3" max="3" width="14.7109375" style="286" customWidth="1"/>
    <col min="4" max="4" width="27.140625" style="286" customWidth="1"/>
    <col min="5" max="5" width="9.7109375" style="286" customWidth="1"/>
    <col min="6" max="7" width="9.00390625" style="286" customWidth="1"/>
    <col min="8" max="9" width="11.421875" style="286" customWidth="1"/>
    <col min="10" max="10" width="9.7109375" style="286" customWidth="1"/>
    <col min="11" max="11" width="7.7109375" style="286" customWidth="1"/>
    <col min="12" max="16384" width="11.421875" style="286" customWidth="1"/>
  </cols>
  <sheetData>
    <row r="1" spans="1:11" ht="15">
      <c r="A1"/>
      <c r="B1"/>
      <c r="C1"/>
      <c r="D1"/>
      <c r="E1"/>
      <c r="F1"/>
      <c r="G1"/>
      <c r="H1"/>
      <c r="I1"/>
      <c r="J1"/>
      <c r="K1"/>
    </row>
    <row r="2" spans="1:11" ht="15">
      <c r="A2"/>
      <c r="B2" s="376" t="s">
        <v>608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5">
      <c r="A3"/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15">
      <c r="A4"/>
      <c r="B4" s="377" t="s">
        <v>609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1:11" ht="15">
      <c r="A5"/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1:11" ht="24" thickBot="1">
      <c r="A6"/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26.25" thickBot="1">
      <c r="A7" s="290" t="s">
        <v>591</v>
      </c>
      <c r="B7" s="291" t="s">
        <v>4</v>
      </c>
      <c r="C7" s="291" t="s">
        <v>482</v>
      </c>
      <c r="D7" s="291" t="s">
        <v>5</v>
      </c>
      <c r="E7" s="291" t="s">
        <v>600</v>
      </c>
      <c r="F7" s="291" t="s">
        <v>7</v>
      </c>
      <c r="G7" s="298" t="s">
        <v>588</v>
      </c>
      <c r="H7" s="298" t="s">
        <v>589</v>
      </c>
      <c r="I7" s="298" t="s">
        <v>13</v>
      </c>
      <c r="J7" s="324" t="s">
        <v>601</v>
      </c>
      <c r="K7" s="299" t="s">
        <v>14</v>
      </c>
    </row>
    <row r="8" spans="1:11" ht="15" customHeight="1">
      <c r="A8" s="385" t="s">
        <v>604</v>
      </c>
      <c r="B8" s="386"/>
      <c r="C8" s="386"/>
      <c r="D8" s="386"/>
      <c r="E8" s="386"/>
      <c r="F8" s="386"/>
      <c r="G8" s="386"/>
      <c r="H8" s="348"/>
      <c r="I8" s="347"/>
      <c r="J8" s="349"/>
      <c r="K8" s="350"/>
    </row>
    <row r="9" spans="1:11" ht="15.75" customHeight="1" thickBot="1">
      <c r="A9" s="387"/>
      <c r="B9" s="388"/>
      <c r="C9" s="388"/>
      <c r="D9" s="388"/>
      <c r="E9" s="388"/>
      <c r="F9" s="388"/>
      <c r="G9" s="388"/>
      <c r="H9" s="353"/>
      <c r="I9" s="353"/>
      <c r="J9" s="354">
        <f aca="true" t="shared" si="0" ref="J9:J21">E9+I9</f>
        <v>0</v>
      </c>
      <c r="K9" s="355"/>
    </row>
    <row r="10" spans="1:11" ht="15.75">
      <c r="A10" s="308">
        <v>12</v>
      </c>
      <c r="B10" s="288" t="s">
        <v>590</v>
      </c>
      <c r="C10" s="289" t="s">
        <v>517</v>
      </c>
      <c r="D10" s="333" t="s">
        <v>147</v>
      </c>
      <c r="E10" s="334">
        <v>475</v>
      </c>
      <c r="F10" s="309">
        <v>284</v>
      </c>
      <c r="G10" s="309">
        <v>151</v>
      </c>
      <c r="H10" s="356">
        <v>3</v>
      </c>
      <c r="I10" s="331">
        <f aca="true" t="shared" si="1" ref="I10:I21">F10+G10</f>
        <v>435</v>
      </c>
      <c r="J10" s="331">
        <f t="shared" si="0"/>
        <v>910</v>
      </c>
      <c r="K10" s="337">
        <v>1</v>
      </c>
    </row>
    <row r="11" spans="1:11" ht="15.75">
      <c r="A11" s="310">
        <v>11</v>
      </c>
      <c r="B11" s="315" t="s">
        <v>520</v>
      </c>
      <c r="C11" s="316" t="s">
        <v>521</v>
      </c>
      <c r="D11" s="342" t="s">
        <v>15</v>
      </c>
      <c r="E11" s="334">
        <v>475</v>
      </c>
      <c r="F11" s="311">
        <v>284</v>
      </c>
      <c r="G11" s="311">
        <v>132</v>
      </c>
      <c r="H11" s="357">
        <v>0</v>
      </c>
      <c r="I11" s="336">
        <f t="shared" si="1"/>
        <v>416</v>
      </c>
      <c r="J11" s="336">
        <f t="shared" si="0"/>
        <v>891</v>
      </c>
      <c r="K11" s="337">
        <v>2</v>
      </c>
    </row>
    <row r="12" spans="1:11" ht="15.75">
      <c r="A12" s="310">
        <v>8</v>
      </c>
      <c r="B12" s="288" t="s">
        <v>525</v>
      </c>
      <c r="C12" s="289" t="s">
        <v>526</v>
      </c>
      <c r="D12" s="292" t="s">
        <v>527</v>
      </c>
      <c r="E12" s="334">
        <v>423</v>
      </c>
      <c r="F12" s="311">
        <v>296</v>
      </c>
      <c r="G12" s="311">
        <v>148</v>
      </c>
      <c r="H12" s="357">
        <v>7</v>
      </c>
      <c r="I12" s="336">
        <f t="shared" si="1"/>
        <v>444</v>
      </c>
      <c r="J12" s="336">
        <f t="shared" si="0"/>
        <v>867</v>
      </c>
      <c r="K12" s="337">
        <v>3</v>
      </c>
    </row>
    <row r="13" spans="1:11" ht="15.75">
      <c r="A13" s="310">
        <v>10</v>
      </c>
      <c r="B13" s="288" t="s">
        <v>522</v>
      </c>
      <c r="C13" s="289" t="s">
        <v>523</v>
      </c>
      <c r="D13" s="292" t="s">
        <v>524</v>
      </c>
      <c r="E13" s="334">
        <v>439</v>
      </c>
      <c r="F13" s="311">
        <v>295</v>
      </c>
      <c r="G13" s="311">
        <v>114</v>
      </c>
      <c r="H13" s="357">
        <v>5</v>
      </c>
      <c r="I13" s="336">
        <f t="shared" si="1"/>
        <v>409</v>
      </c>
      <c r="J13" s="336">
        <f t="shared" si="0"/>
        <v>848</v>
      </c>
      <c r="K13" s="337">
        <v>4</v>
      </c>
    </row>
    <row r="14" spans="1:11" ht="15.75">
      <c r="A14" s="310">
        <v>4</v>
      </c>
      <c r="B14" s="315" t="s">
        <v>530</v>
      </c>
      <c r="C14" s="316" t="s">
        <v>531</v>
      </c>
      <c r="D14" s="358" t="s">
        <v>501</v>
      </c>
      <c r="E14" s="334">
        <v>415</v>
      </c>
      <c r="F14" s="311">
        <v>289</v>
      </c>
      <c r="G14" s="311">
        <v>142</v>
      </c>
      <c r="H14" s="357">
        <v>5</v>
      </c>
      <c r="I14" s="336">
        <f t="shared" si="1"/>
        <v>431</v>
      </c>
      <c r="J14" s="336">
        <f t="shared" si="0"/>
        <v>846</v>
      </c>
      <c r="K14" s="337">
        <v>5</v>
      </c>
    </row>
    <row r="15" spans="1:11" ht="15.75">
      <c r="A15" s="310">
        <v>9</v>
      </c>
      <c r="B15" s="288" t="s">
        <v>518</v>
      </c>
      <c r="C15" s="289" t="s">
        <v>519</v>
      </c>
      <c r="D15" s="292" t="s">
        <v>431</v>
      </c>
      <c r="E15" s="334">
        <v>437</v>
      </c>
      <c r="F15" s="311">
        <v>279</v>
      </c>
      <c r="G15" s="311">
        <v>116</v>
      </c>
      <c r="H15" s="357">
        <v>6</v>
      </c>
      <c r="I15" s="336">
        <f t="shared" si="1"/>
        <v>395</v>
      </c>
      <c r="J15" s="336">
        <f t="shared" si="0"/>
        <v>832</v>
      </c>
      <c r="K15" s="341">
        <v>6</v>
      </c>
    </row>
    <row r="16" spans="1:11" ht="15.75">
      <c r="A16" s="310">
        <v>3</v>
      </c>
      <c r="B16" s="288" t="s">
        <v>535</v>
      </c>
      <c r="C16" s="289" t="s">
        <v>536</v>
      </c>
      <c r="D16" s="292" t="s">
        <v>537</v>
      </c>
      <c r="E16" s="334">
        <v>412</v>
      </c>
      <c r="F16" s="311">
        <v>289</v>
      </c>
      <c r="G16" s="311">
        <v>131</v>
      </c>
      <c r="H16" s="357">
        <v>5</v>
      </c>
      <c r="I16" s="336">
        <f t="shared" si="1"/>
        <v>420</v>
      </c>
      <c r="J16" s="336">
        <f t="shared" si="0"/>
        <v>832</v>
      </c>
      <c r="K16" s="341">
        <v>7</v>
      </c>
    </row>
    <row r="17" spans="1:11" ht="15.75">
      <c r="A17" s="310">
        <v>5</v>
      </c>
      <c r="B17" s="288" t="s">
        <v>484</v>
      </c>
      <c r="C17" s="289" t="s">
        <v>538</v>
      </c>
      <c r="D17" s="292" t="s">
        <v>340</v>
      </c>
      <c r="E17" s="334">
        <v>416</v>
      </c>
      <c r="F17" s="311">
        <v>281</v>
      </c>
      <c r="G17" s="311">
        <v>129</v>
      </c>
      <c r="H17" s="357">
        <v>3</v>
      </c>
      <c r="I17" s="336">
        <f t="shared" si="1"/>
        <v>410</v>
      </c>
      <c r="J17" s="336">
        <f t="shared" si="0"/>
        <v>826</v>
      </c>
      <c r="K17" s="341">
        <v>8</v>
      </c>
    </row>
    <row r="18" spans="1:11" ht="15.75">
      <c r="A18" s="310">
        <v>1</v>
      </c>
      <c r="B18" s="288" t="s">
        <v>515</v>
      </c>
      <c r="C18" s="289" t="s">
        <v>516</v>
      </c>
      <c r="D18" s="292" t="s">
        <v>147</v>
      </c>
      <c r="E18" s="334">
        <v>405</v>
      </c>
      <c r="F18" s="311">
        <v>288</v>
      </c>
      <c r="G18" s="311">
        <v>121</v>
      </c>
      <c r="H18" s="357">
        <v>7</v>
      </c>
      <c r="I18" s="336">
        <f t="shared" si="1"/>
        <v>409</v>
      </c>
      <c r="J18" s="336">
        <f t="shared" si="0"/>
        <v>814</v>
      </c>
      <c r="K18" s="341">
        <v>9</v>
      </c>
    </row>
    <row r="19" spans="1:11" ht="15.75">
      <c r="A19" s="310">
        <v>6</v>
      </c>
      <c r="B19" s="288" t="s">
        <v>533</v>
      </c>
      <c r="C19" s="289" t="s">
        <v>534</v>
      </c>
      <c r="D19" s="292" t="s">
        <v>278</v>
      </c>
      <c r="E19" s="334">
        <v>416</v>
      </c>
      <c r="F19" s="311">
        <v>295</v>
      </c>
      <c r="G19" s="311">
        <v>101</v>
      </c>
      <c r="H19" s="357">
        <v>9</v>
      </c>
      <c r="I19" s="336">
        <f t="shared" si="1"/>
        <v>396</v>
      </c>
      <c r="J19" s="336">
        <f t="shared" si="0"/>
        <v>812</v>
      </c>
      <c r="K19" s="341">
        <v>10</v>
      </c>
    </row>
    <row r="20" spans="1:11" ht="15.75">
      <c r="A20" s="310">
        <v>7</v>
      </c>
      <c r="B20" s="288" t="s">
        <v>582</v>
      </c>
      <c r="C20" s="289" t="s">
        <v>583</v>
      </c>
      <c r="D20" s="289" t="s">
        <v>335</v>
      </c>
      <c r="E20" s="334">
        <v>420</v>
      </c>
      <c r="F20" s="311">
        <v>259</v>
      </c>
      <c r="G20" s="311">
        <v>129</v>
      </c>
      <c r="H20" s="357">
        <v>6</v>
      </c>
      <c r="I20" s="336">
        <f t="shared" si="1"/>
        <v>388</v>
      </c>
      <c r="J20" s="336">
        <f t="shared" si="0"/>
        <v>808</v>
      </c>
      <c r="K20" s="341">
        <v>11</v>
      </c>
    </row>
    <row r="21" spans="1:11" ht="16.5" thickBot="1">
      <c r="A21" s="310">
        <v>2</v>
      </c>
      <c r="B21" s="289" t="s">
        <v>528</v>
      </c>
      <c r="C21" s="289" t="s">
        <v>529</v>
      </c>
      <c r="D21" s="292" t="s">
        <v>193</v>
      </c>
      <c r="E21" s="334">
        <v>407</v>
      </c>
      <c r="F21" s="314">
        <v>258</v>
      </c>
      <c r="G21" s="314">
        <v>136</v>
      </c>
      <c r="H21" s="360">
        <v>6</v>
      </c>
      <c r="I21" s="346">
        <f t="shared" si="1"/>
        <v>394</v>
      </c>
      <c r="J21" s="346">
        <f t="shared" si="0"/>
        <v>801</v>
      </c>
      <c r="K21" s="341">
        <v>12</v>
      </c>
    </row>
    <row r="22" spans="1:11" ht="20.25">
      <c r="A22" s="361"/>
      <c r="B22" s="361"/>
      <c r="C22" s="361"/>
      <c r="D22" s="361"/>
      <c r="E22" s="361"/>
      <c r="F22" s="361"/>
      <c r="G22" s="361"/>
      <c r="H22" s="362" t="s">
        <v>592</v>
      </c>
      <c r="I22" s="347">
        <f>SUM(I10:I21)</f>
        <v>4947</v>
      </c>
      <c r="J22" s="361"/>
      <c r="K22" s="361"/>
    </row>
    <row r="23" spans="1:11" ht="24.75" customHeight="1">
      <c r="A23" s="384" t="s">
        <v>514</v>
      </c>
      <c r="B23" s="327" t="s">
        <v>596</v>
      </c>
      <c r="C23" s="327"/>
      <c r="D23" s="327"/>
      <c r="E23" s="327"/>
      <c r="F23" s="327"/>
      <c r="G23" s="327"/>
      <c r="H23" s="327"/>
      <c r="I23" s="327"/>
      <c r="J23" s="327"/>
      <c r="K23" s="327"/>
    </row>
    <row r="24" spans="1:11" ht="15">
      <c r="A24" s="359"/>
      <c r="B24" s="327"/>
      <c r="C24" s="327"/>
      <c r="D24" s="327"/>
      <c r="E24" s="327"/>
      <c r="F24" s="327"/>
      <c r="G24" s="327"/>
      <c r="H24" s="327"/>
      <c r="I24" s="327"/>
      <c r="J24" s="327"/>
      <c r="K24" s="327"/>
    </row>
    <row r="25" spans="1:11" ht="15">
      <c r="A25"/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  <row r="26" spans="1:11" ht="15">
      <c r="A26" s="328" t="s">
        <v>605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</row>
    <row r="27" spans="1:11" ht="1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</row>
  </sheetData>
  <mergeCells count="6">
    <mergeCell ref="A23:A24"/>
    <mergeCell ref="B23:K25"/>
    <mergeCell ref="A26:K27"/>
    <mergeCell ref="B2:K3"/>
    <mergeCell ref="B4:K5"/>
    <mergeCell ref="A8:G9"/>
  </mergeCells>
  <conditionalFormatting sqref="J9 I10:I21">
    <cfRule type="cellIs" priority="1" dxfId="22" operator="equal" stopIfTrue="1">
      <formula>0</formula>
    </cfRule>
    <cfRule type="cellIs" priority="2" dxfId="1" operator="between" stopIfTrue="1">
      <formula>400</formula>
      <formula>439</formula>
    </cfRule>
    <cfRule type="cellIs" priority="3" dxfId="268" operator="greaterThanOrEqual" stopIfTrue="1">
      <formula>440</formula>
    </cfRule>
  </conditionalFormatting>
  <conditionalFormatting sqref="J10:J21">
    <cfRule type="cellIs" priority="4" dxfId="22" operator="equal" stopIfTrue="1">
      <formula>0</formula>
    </cfRule>
    <cfRule type="cellIs" priority="5" dxfId="1" operator="between" stopIfTrue="1">
      <formula>800</formula>
      <formula>839</formula>
    </cfRule>
    <cfRule type="cellIs" priority="6" dxfId="268" operator="greaterThanOrEqual" stopIfTrue="1">
      <formula>840</formula>
    </cfRule>
  </conditionalFormatting>
  <printOptions/>
  <pageMargins left="0.45" right="0.4" top="0.5" bottom="0.52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tabSelected="1" workbookViewId="0" topLeftCell="A1">
      <selection activeCell="H37" sqref="H37"/>
    </sheetView>
  </sheetViews>
  <sheetFormatPr defaultColWidth="11.421875" defaultRowHeight="12.75"/>
  <cols>
    <col min="1" max="1" width="9.421875" style="0" customWidth="1"/>
    <col min="2" max="2" width="14.421875" style="0" customWidth="1"/>
    <col min="3" max="3" width="15.28125" style="0" customWidth="1"/>
    <col min="4" max="4" width="28.00390625" style="0" customWidth="1"/>
    <col min="6" max="7" width="9.57421875" style="0" customWidth="1"/>
    <col min="8" max="8" width="8.421875" style="0" customWidth="1"/>
    <col min="9" max="9" width="10.00390625" style="0" customWidth="1"/>
    <col min="10" max="10" width="9.00390625" style="0" customWidth="1"/>
    <col min="11" max="11" width="9.8515625" style="0" customWidth="1"/>
  </cols>
  <sheetData>
    <row r="3" spans="2:11" ht="12.75">
      <c r="B3" s="376" t="s">
        <v>612</v>
      </c>
      <c r="C3" s="376"/>
      <c r="D3" s="376"/>
      <c r="E3" s="376"/>
      <c r="F3" s="376"/>
      <c r="G3" s="376"/>
      <c r="H3" s="376"/>
      <c r="I3" s="376"/>
      <c r="J3" s="376"/>
      <c r="K3" s="376"/>
    </row>
    <row r="4" spans="2:11" ht="12.75">
      <c r="B4" s="376"/>
      <c r="C4" s="376"/>
      <c r="D4" s="376"/>
      <c r="E4" s="376"/>
      <c r="F4" s="376"/>
      <c r="G4" s="376"/>
      <c r="H4" s="376"/>
      <c r="I4" s="376"/>
      <c r="J4" s="376"/>
      <c r="K4" s="376"/>
    </row>
    <row r="5" spans="2:11" ht="12.75">
      <c r="B5" s="377" t="s">
        <v>613</v>
      </c>
      <c r="C5" s="377"/>
      <c r="D5" s="377"/>
      <c r="E5" s="377"/>
      <c r="F5" s="377"/>
      <c r="G5" s="377"/>
      <c r="H5" s="377"/>
      <c r="I5" s="377"/>
      <c r="J5" s="377"/>
      <c r="K5" s="377"/>
    </row>
    <row r="6" spans="2:11" ht="12.75"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2:11" ht="24" thickBot="1"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26.25" thickBot="1">
      <c r="A8" s="290" t="s">
        <v>591</v>
      </c>
      <c r="B8" s="291" t="s">
        <v>4</v>
      </c>
      <c r="C8" s="291" t="s">
        <v>482</v>
      </c>
      <c r="D8" s="291" t="s">
        <v>5</v>
      </c>
      <c r="E8" s="291" t="s">
        <v>600</v>
      </c>
      <c r="F8" s="291" t="s">
        <v>7</v>
      </c>
      <c r="G8" s="298" t="s">
        <v>588</v>
      </c>
      <c r="H8" s="298" t="s">
        <v>589</v>
      </c>
      <c r="I8" s="298" t="s">
        <v>13</v>
      </c>
      <c r="J8" s="324" t="s">
        <v>610</v>
      </c>
      <c r="K8" s="299" t="s">
        <v>14</v>
      </c>
    </row>
    <row r="9" spans="1:11" ht="12.75">
      <c r="A9" s="378" t="s">
        <v>602</v>
      </c>
      <c r="B9" s="379"/>
      <c r="C9" s="379"/>
      <c r="D9" s="379"/>
      <c r="E9" s="379"/>
      <c r="F9" s="379"/>
      <c r="G9" s="379"/>
      <c r="H9" s="379"/>
      <c r="I9" s="379"/>
      <c r="J9" s="379"/>
      <c r="K9" s="380"/>
    </row>
    <row r="10" spans="1:11" ht="13.5" thickBot="1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3"/>
    </row>
    <row r="11" spans="1:11" ht="15.75">
      <c r="A11" s="308">
        <v>6</v>
      </c>
      <c r="B11" s="325" t="s">
        <v>546</v>
      </c>
      <c r="C11" s="326" t="s">
        <v>547</v>
      </c>
      <c r="D11" s="366" t="s">
        <v>18</v>
      </c>
      <c r="E11" s="300">
        <v>335</v>
      </c>
      <c r="F11" s="309">
        <v>282</v>
      </c>
      <c r="G11" s="309">
        <v>125</v>
      </c>
      <c r="H11" s="309">
        <v>4</v>
      </c>
      <c r="I11" s="331">
        <f aca="true" t="shared" si="0" ref="I11:I22">F11+G11</f>
        <v>407</v>
      </c>
      <c r="J11" s="331">
        <f aca="true" t="shared" si="1" ref="J11:J22">E11+I11</f>
        <v>742</v>
      </c>
      <c r="K11" s="367">
        <v>1</v>
      </c>
    </row>
    <row r="12" spans="1:11" ht="15.75">
      <c r="A12" s="310">
        <v>10</v>
      </c>
      <c r="B12" s="297" t="s">
        <v>554</v>
      </c>
      <c r="C12" s="287" t="s">
        <v>497</v>
      </c>
      <c r="D12" s="304" t="s">
        <v>340</v>
      </c>
      <c r="E12" s="301">
        <v>359</v>
      </c>
      <c r="F12" s="311">
        <v>252</v>
      </c>
      <c r="G12" s="311">
        <v>103</v>
      </c>
      <c r="H12" s="311">
        <v>9</v>
      </c>
      <c r="I12" s="336">
        <f t="shared" si="0"/>
        <v>355</v>
      </c>
      <c r="J12" s="336">
        <f t="shared" si="1"/>
        <v>714</v>
      </c>
      <c r="K12" s="368">
        <v>2</v>
      </c>
    </row>
    <row r="13" spans="1:11" ht="15.75">
      <c r="A13" s="310">
        <v>11</v>
      </c>
      <c r="B13" s="312" t="s">
        <v>552</v>
      </c>
      <c r="C13" s="312" t="s">
        <v>553</v>
      </c>
      <c r="D13" s="369" t="s">
        <v>550</v>
      </c>
      <c r="E13" s="301">
        <v>360</v>
      </c>
      <c r="F13" s="311">
        <v>263</v>
      </c>
      <c r="G13" s="311">
        <v>86</v>
      </c>
      <c r="H13" s="311">
        <v>13</v>
      </c>
      <c r="I13" s="336">
        <f t="shared" si="0"/>
        <v>349</v>
      </c>
      <c r="J13" s="336">
        <f t="shared" si="1"/>
        <v>709</v>
      </c>
      <c r="K13" s="368">
        <v>3</v>
      </c>
    </row>
    <row r="14" spans="1:11" ht="15.75">
      <c r="A14" s="310">
        <v>9</v>
      </c>
      <c r="B14" s="288" t="s">
        <v>594</v>
      </c>
      <c r="C14" s="289" t="s">
        <v>544</v>
      </c>
      <c r="D14" s="292" t="s">
        <v>545</v>
      </c>
      <c r="E14" s="301">
        <v>355</v>
      </c>
      <c r="F14" s="311">
        <v>252</v>
      </c>
      <c r="G14" s="311">
        <v>98</v>
      </c>
      <c r="H14" s="311">
        <v>13</v>
      </c>
      <c r="I14" s="336">
        <f t="shared" si="0"/>
        <v>350</v>
      </c>
      <c r="J14" s="336">
        <f t="shared" si="1"/>
        <v>705</v>
      </c>
      <c r="K14" s="368">
        <v>4</v>
      </c>
    </row>
    <row r="15" spans="1:11" ht="15.75">
      <c r="A15" s="310">
        <v>12</v>
      </c>
      <c r="B15" s="297" t="s">
        <v>593</v>
      </c>
      <c r="C15" s="287" t="s">
        <v>551</v>
      </c>
      <c r="D15" s="304" t="s">
        <v>274</v>
      </c>
      <c r="E15" s="301">
        <v>362</v>
      </c>
      <c r="F15" s="311">
        <v>255</v>
      </c>
      <c r="G15" s="311">
        <v>71</v>
      </c>
      <c r="H15" s="311">
        <v>20</v>
      </c>
      <c r="I15" s="336">
        <f t="shared" si="0"/>
        <v>326</v>
      </c>
      <c r="J15" s="336">
        <f t="shared" si="1"/>
        <v>688</v>
      </c>
      <c r="K15" s="368">
        <v>5</v>
      </c>
    </row>
    <row r="16" spans="1:11" ht="15.75">
      <c r="A16" s="310">
        <v>5</v>
      </c>
      <c r="B16" s="288" t="s">
        <v>555</v>
      </c>
      <c r="C16" s="289" t="s">
        <v>556</v>
      </c>
      <c r="D16" s="292" t="s">
        <v>557</v>
      </c>
      <c r="E16" s="301">
        <v>335</v>
      </c>
      <c r="F16" s="311">
        <v>240</v>
      </c>
      <c r="G16" s="311">
        <v>99</v>
      </c>
      <c r="H16" s="311">
        <v>12</v>
      </c>
      <c r="I16" s="336">
        <f t="shared" si="0"/>
        <v>339</v>
      </c>
      <c r="J16" s="336">
        <f t="shared" si="1"/>
        <v>674</v>
      </c>
      <c r="K16" s="370">
        <v>6</v>
      </c>
    </row>
    <row r="17" spans="1:11" ht="15.75">
      <c r="A17" s="310">
        <v>4</v>
      </c>
      <c r="B17" s="297" t="s">
        <v>509</v>
      </c>
      <c r="C17" s="287" t="s">
        <v>558</v>
      </c>
      <c r="D17" s="304" t="s">
        <v>340</v>
      </c>
      <c r="E17" s="301">
        <v>335</v>
      </c>
      <c r="F17" s="311">
        <v>255</v>
      </c>
      <c r="G17" s="311">
        <v>80</v>
      </c>
      <c r="H17" s="311">
        <v>16</v>
      </c>
      <c r="I17" s="336">
        <f t="shared" si="0"/>
        <v>335</v>
      </c>
      <c r="J17" s="336">
        <f t="shared" si="1"/>
        <v>670</v>
      </c>
      <c r="K17" s="370">
        <v>7</v>
      </c>
    </row>
    <row r="18" spans="1:11" ht="15.75">
      <c r="A18" s="310">
        <v>3</v>
      </c>
      <c r="B18" s="293" t="s">
        <v>595</v>
      </c>
      <c r="C18" s="294" t="s">
        <v>500</v>
      </c>
      <c r="D18" s="371" t="s">
        <v>541</v>
      </c>
      <c r="E18" s="301">
        <v>333</v>
      </c>
      <c r="F18" s="311">
        <v>231</v>
      </c>
      <c r="G18" s="311">
        <v>95</v>
      </c>
      <c r="H18" s="311">
        <v>12</v>
      </c>
      <c r="I18" s="336">
        <f t="shared" si="0"/>
        <v>326</v>
      </c>
      <c r="J18" s="336">
        <f t="shared" si="1"/>
        <v>659</v>
      </c>
      <c r="K18" s="370">
        <v>8</v>
      </c>
    </row>
    <row r="19" spans="1:11" ht="15.75">
      <c r="A19" s="310">
        <v>2</v>
      </c>
      <c r="B19" s="297" t="s">
        <v>542</v>
      </c>
      <c r="C19" s="287" t="s">
        <v>543</v>
      </c>
      <c r="D19" s="304" t="s">
        <v>396</v>
      </c>
      <c r="E19" s="301">
        <v>332</v>
      </c>
      <c r="F19" s="311">
        <v>239</v>
      </c>
      <c r="G19" s="311">
        <v>87</v>
      </c>
      <c r="H19" s="311">
        <v>15</v>
      </c>
      <c r="I19" s="336">
        <f t="shared" si="0"/>
        <v>326</v>
      </c>
      <c r="J19" s="336">
        <f t="shared" si="1"/>
        <v>658</v>
      </c>
      <c r="K19" s="370">
        <v>9</v>
      </c>
    </row>
    <row r="20" spans="1:11" ht="15.75">
      <c r="A20" s="310">
        <v>7</v>
      </c>
      <c r="B20" s="288" t="s">
        <v>559</v>
      </c>
      <c r="C20" s="289" t="s">
        <v>489</v>
      </c>
      <c r="D20" s="333" t="s">
        <v>483</v>
      </c>
      <c r="E20" s="301">
        <v>335</v>
      </c>
      <c r="F20" s="311">
        <v>229</v>
      </c>
      <c r="G20" s="311">
        <v>80</v>
      </c>
      <c r="H20" s="311">
        <v>20</v>
      </c>
      <c r="I20" s="336">
        <f t="shared" si="0"/>
        <v>309</v>
      </c>
      <c r="J20" s="336">
        <f t="shared" si="1"/>
        <v>644</v>
      </c>
      <c r="K20" s="370">
        <v>10</v>
      </c>
    </row>
    <row r="21" spans="1:11" ht="15.75">
      <c r="A21" s="310">
        <v>8</v>
      </c>
      <c r="B21" s="297" t="s">
        <v>548</v>
      </c>
      <c r="C21" s="287" t="s">
        <v>549</v>
      </c>
      <c r="D21" s="304" t="s">
        <v>257</v>
      </c>
      <c r="E21" s="372">
        <v>340</v>
      </c>
      <c r="F21" s="311">
        <v>218</v>
      </c>
      <c r="G21" s="311">
        <v>72</v>
      </c>
      <c r="H21" s="311">
        <v>21</v>
      </c>
      <c r="I21" s="336">
        <f t="shared" si="0"/>
        <v>290</v>
      </c>
      <c r="J21" s="336">
        <f t="shared" si="1"/>
        <v>630</v>
      </c>
      <c r="K21" s="370">
        <v>11</v>
      </c>
    </row>
    <row r="22" spans="1:11" ht="16.5" thickBot="1">
      <c r="A22" s="313">
        <v>1</v>
      </c>
      <c r="B22" s="373" t="s">
        <v>585</v>
      </c>
      <c r="C22" s="296" t="s">
        <v>586</v>
      </c>
      <c r="D22" s="344" t="s">
        <v>490</v>
      </c>
      <c r="E22" s="305">
        <v>308</v>
      </c>
      <c r="F22" s="314">
        <v>243</v>
      </c>
      <c r="G22" s="314">
        <v>79</v>
      </c>
      <c r="H22" s="314">
        <v>18</v>
      </c>
      <c r="I22" s="346">
        <f t="shared" si="0"/>
        <v>322</v>
      </c>
      <c r="J22" s="346">
        <f t="shared" si="1"/>
        <v>630</v>
      </c>
      <c r="K22" s="370">
        <v>12</v>
      </c>
    </row>
    <row r="23" spans="2:11" ht="20.25">
      <c r="B23" s="347"/>
      <c r="C23" s="347"/>
      <c r="D23" s="347"/>
      <c r="E23" s="347"/>
      <c r="F23" s="347"/>
      <c r="G23" s="348" t="s">
        <v>592</v>
      </c>
      <c r="I23" s="347">
        <f>SUM(I11:I22)</f>
        <v>4034</v>
      </c>
      <c r="J23" s="347"/>
      <c r="K23" s="350"/>
    </row>
    <row r="24" spans="1:11" ht="21" thickBot="1">
      <c r="A24" s="351"/>
      <c r="B24" s="352"/>
      <c r="C24" s="352"/>
      <c r="D24" s="352"/>
      <c r="E24" s="352"/>
      <c r="F24" s="352"/>
      <c r="G24" s="352"/>
      <c r="H24" s="353"/>
      <c r="I24" s="353"/>
      <c r="J24" s="353"/>
      <c r="K24" s="355"/>
    </row>
    <row r="25" spans="1:11" ht="12.75" customHeight="1">
      <c r="A25" s="389" t="s">
        <v>514</v>
      </c>
      <c r="B25" s="390" t="s">
        <v>615</v>
      </c>
      <c r="C25" s="390"/>
      <c r="D25" s="390"/>
      <c r="E25" s="390"/>
      <c r="F25" s="390"/>
      <c r="G25" s="390"/>
      <c r="H25" s="390"/>
      <c r="I25" s="390"/>
      <c r="J25" s="390"/>
      <c r="K25" s="390"/>
    </row>
    <row r="26" spans="1:11" ht="12.75" customHeight="1">
      <c r="A26" s="389"/>
      <c r="B26" s="390"/>
      <c r="C26" s="390"/>
      <c r="D26" s="390"/>
      <c r="E26" s="390"/>
      <c r="F26" s="390"/>
      <c r="G26" s="390"/>
      <c r="H26" s="390"/>
      <c r="I26" s="390"/>
      <c r="J26" s="390"/>
      <c r="K26" s="390"/>
    </row>
    <row r="27" spans="2:11" ht="12.75" customHeight="1">
      <c r="B27" s="390"/>
      <c r="C27" s="390"/>
      <c r="D27" s="390"/>
      <c r="E27" s="390"/>
      <c r="F27" s="390"/>
      <c r="G27" s="390"/>
      <c r="H27" s="390"/>
      <c r="I27" s="390"/>
      <c r="J27" s="390"/>
      <c r="K27" s="390"/>
    </row>
    <row r="28" spans="1:11" ht="12.75">
      <c r="A28" s="391"/>
      <c r="B28" s="391"/>
      <c r="C28" s="391"/>
      <c r="D28" s="391"/>
      <c r="E28" s="391"/>
      <c r="F28" s="391"/>
      <c r="G28" s="391"/>
      <c r="H28" s="391"/>
      <c r="I28" s="391"/>
      <c r="J28" s="391"/>
      <c r="K28" s="391"/>
    </row>
  </sheetData>
  <mergeCells count="6">
    <mergeCell ref="A28:K28"/>
    <mergeCell ref="B3:K4"/>
    <mergeCell ref="B5:K6"/>
    <mergeCell ref="A9:K10"/>
    <mergeCell ref="A25:A26"/>
    <mergeCell ref="B25:K27"/>
  </mergeCells>
  <conditionalFormatting sqref="J11:J22">
    <cfRule type="cellIs" priority="1" dxfId="22" operator="equal" stopIfTrue="1">
      <formula>0</formula>
    </cfRule>
    <cfRule type="cellIs" priority="2" dxfId="1" operator="between" stopIfTrue="1">
      <formula>780</formula>
      <formula>819</formula>
    </cfRule>
    <cfRule type="cellIs" priority="3" dxfId="268" operator="greaterThanOrEqual" stopIfTrue="1">
      <formula>820</formula>
    </cfRule>
  </conditionalFormatting>
  <conditionalFormatting sqref="I11:I22">
    <cfRule type="cellIs" priority="4" dxfId="22" operator="equal" stopIfTrue="1">
      <formula>0</formula>
    </cfRule>
    <cfRule type="cellIs" priority="5" dxfId="1" operator="between" stopIfTrue="1">
      <formula>400</formula>
      <formula>439</formula>
    </cfRule>
    <cfRule type="cellIs" priority="6" dxfId="268" operator="greaterThanOrEqual" stopIfTrue="1">
      <formula>440</formula>
    </cfRule>
  </conditionalFormatting>
  <printOptions/>
  <pageMargins left="0.75" right="0.36" top="0.51" bottom="0.5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1.28125" style="0" customWidth="1"/>
    <col min="2" max="2" width="16.421875" style="0" customWidth="1"/>
    <col min="3" max="3" width="13.421875" style="0" customWidth="1"/>
    <col min="4" max="4" width="27.140625" style="0" customWidth="1"/>
    <col min="5" max="5" width="12.140625" style="0" customWidth="1"/>
    <col min="6" max="7" width="10.7109375" style="0" customWidth="1"/>
    <col min="8" max="8" width="9.8515625" style="0" customWidth="1"/>
    <col min="9" max="9" width="11.00390625" style="0" customWidth="1"/>
    <col min="11" max="11" width="8.00390625" style="0" customWidth="1"/>
  </cols>
  <sheetData>
    <row r="2" spans="2:11" ht="15" customHeight="1">
      <c r="B2" s="376" t="s">
        <v>612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2:11" ht="15" customHeight="1"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2:11" ht="15" customHeight="1">
      <c r="B4" s="377" t="s">
        <v>613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2:11" ht="15" customHeight="1">
      <c r="B5" s="377"/>
      <c r="C5" s="377"/>
      <c r="D5" s="377"/>
      <c r="E5" s="377"/>
      <c r="F5" s="377"/>
      <c r="G5" s="377"/>
      <c r="H5" s="377"/>
      <c r="I5" s="377"/>
      <c r="J5" s="377"/>
      <c r="K5" s="377"/>
    </row>
    <row r="6" spans="2:11" ht="24" thickBot="1"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33" customHeight="1" thickBot="1">
      <c r="A7" s="290" t="s">
        <v>591</v>
      </c>
      <c r="B7" s="291" t="s">
        <v>4</v>
      </c>
      <c r="C7" s="291" t="s">
        <v>482</v>
      </c>
      <c r="D7" s="291" t="s">
        <v>5</v>
      </c>
      <c r="E7" s="291" t="s">
        <v>600</v>
      </c>
      <c r="F7" s="291" t="s">
        <v>7</v>
      </c>
      <c r="G7" s="298" t="s">
        <v>588</v>
      </c>
      <c r="H7" s="298" t="s">
        <v>589</v>
      </c>
      <c r="I7" s="298" t="s">
        <v>13</v>
      </c>
      <c r="J7" s="324" t="s">
        <v>610</v>
      </c>
      <c r="K7" s="299" t="s">
        <v>14</v>
      </c>
    </row>
    <row r="8" spans="1:11" ht="12.75" customHeight="1">
      <c r="A8" s="385" t="s">
        <v>611</v>
      </c>
      <c r="B8" s="386"/>
      <c r="C8" s="386"/>
      <c r="D8" s="386"/>
      <c r="E8" s="386"/>
      <c r="F8" s="386"/>
      <c r="G8" s="386"/>
      <c r="H8" s="348"/>
      <c r="I8" s="347"/>
      <c r="J8" s="347"/>
      <c r="K8" s="350"/>
    </row>
    <row r="9" spans="1:11" ht="13.5" customHeight="1" thickBot="1">
      <c r="A9" s="387"/>
      <c r="B9" s="388"/>
      <c r="C9" s="388"/>
      <c r="D9" s="388"/>
      <c r="E9" s="388"/>
      <c r="F9" s="388"/>
      <c r="G9" s="388"/>
      <c r="H9" s="353"/>
      <c r="I9" s="353"/>
      <c r="J9" s="353"/>
      <c r="K9" s="355"/>
    </row>
    <row r="10" spans="1:11" ht="15.75">
      <c r="A10" s="308">
        <v>12</v>
      </c>
      <c r="B10" s="288" t="s">
        <v>539</v>
      </c>
      <c r="C10" s="289" t="s">
        <v>581</v>
      </c>
      <c r="D10" s="292" t="s">
        <v>564</v>
      </c>
      <c r="E10" s="301">
        <v>428</v>
      </c>
      <c r="F10" s="309">
        <v>287</v>
      </c>
      <c r="G10" s="309">
        <v>143</v>
      </c>
      <c r="H10" s="309">
        <v>4</v>
      </c>
      <c r="I10" s="331">
        <f aca="true" t="shared" si="0" ref="I10:I21">F10+G10</f>
        <v>430</v>
      </c>
      <c r="J10" s="331">
        <f aca="true" t="shared" si="1" ref="J10:J21">E10+I10</f>
        <v>858</v>
      </c>
      <c r="K10" s="332">
        <v>1</v>
      </c>
    </row>
    <row r="11" spans="1:11" ht="15.75">
      <c r="A11" s="310">
        <v>5</v>
      </c>
      <c r="B11" s="288" t="s">
        <v>578</v>
      </c>
      <c r="C11" s="289" t="s">
        <v>540</v>
      </c>
      <c r="D11" s="292" t="s">
        <v>564</v>
      </c>
      <c r="E11" s="301">
        <v>381</v>
      </c>
      <c r="F11" s="311">
        <v>283</v>
      </c>
      <c r="G11" s="311">
        <v>107</v>
      </c>
      <c r="H11" s="311">
        <v>10</v>
      </c>
      <c r="I11" s="336">
        <f t="shared" si="0"/>
        <v>390</v>
      </c>
      <c r="J11" s="336">
        <f t="shared" si="1"/>
        <v>771</v>
      </c>
      <c r="K11" s="337">
        <v>2</v>
      </c>
    </row>
    <row r="12" spans="1:11" ht="15.75">
      <c r="A12" s="310">
        <v>1</v>
      </c>
      <c r="B12" s="288" t="s">
        <v>502</v>
      </c>
      <c r="C12" s="289" t="s">
        <v>577</v>
      </c>
      <c r="D12" s="292" t="s">
        <v>340</v>
      </c>
      <c r="E12" s="301">
        <v>370</v>
      </c>
      <c r="F12" s="311">
        <v>270</v>
      </c>
      <c r="G12" s="311">
        <v>122</v>
      </c>
      <c r="H12" s="311">
        <v>10</v>
      </c>
      <c r="I12" s="336">
        <f t="shared" si="0"/>
        <v>392</v>
      </c>
      <c r="J12" s="336">
        <f t="shared" si="1"/>
        <v>762</v>
      </c>
      <c r="K12" s="337">
        <v>3</v>
      </c>
    </row>
    <row r="13" spans="1:11" ht="15.75">
      <c r="A13" s="310">
        <v>10</v>
      </c>
      <c r="B13" s="288" t="s">
        <v>567</v>
      </c>
      <c r="C13" s="289" t="s">
        <v>565</v>
      </c>
      <c r="D13" s="292" t="s">
        <v>422</v>
      </c>
      <c r="E13" s="301">
        <v>392</v>
      </c>
      <c r="F13" s="311">
        <v>266</v>
      </c>
      <c r="G13" s="311">
        <v>95</v>
      </c>
      <c r="H13" s="311">
        <v>12</v>
      </c>
      <c r="I13" s="336">
        <f t="shared" si="0"/>
        <v>361</v>
      </c>
      <c r="J13" s="336">
        <f t="shared" si="1"/>
        <v>753</v>
      </c>
      <c r="K13" s="337">
        <v>4</v>
      </c>
    </row>
    <row r="14" spans="1:11" ht="15.75">
      <c r="A14" s="310">
        <v>7</v>
      </c>
      <c r="B14" s="288" t="s">
        <v>579</v>
      </c>
      <c r="C14" s="289" t="s">
        <v>580</v>
      </c>
      <c r="D14" s="292" t="s">
        <v>564</v>
      </c>
      <c r="E14" s="301">
        <v>385</v>
      </c>
      <c r="F14" s="311">
        <v>288</v>
      </c>
      <c r="G14" s="311">
        <v>80</v>
      </c>
      <c r="H14" s="311">
        <v>15</v>
      </c>
      <c r="I14" s="336">
        <f t="shared" si="0"/>
        <v>368</v>
      </c>
      <c r="J14" s="336">
        <f t="shared" si="1"/>
        <v>753</v>
      </c>
      <c r="K14" s="337">
        <v>5</v>
      </c>
    </row>
    <row r="15" spans="1:11" ht="15.75">
      <c r="A15" s="310">
        <v>8</v>
      </c>
      <c r="B15" s="288" t="s">
        <v>560</v>
      </c>
      <c r="C15" s="289" t="s">
        <v>561</v>
      </c>
      <c r="D15" s="292" t="s">
        <v>541</v>
      </c>
      <c r="E15" s="301">
        <v>386</v>
      </c>
      <c r="F15" s="311">
        <v>262</v>
      </c>
      <c r="G15" s="311">
        <v>100</v>
      </c>
      <c r="H15" s="311">
        <v>13</v>
      </c>
      <c r="I15" s="336">
        <f t="shared" si="0"/>
        <v>362</v>
      </c>
      <c r="J15" s="336">
        <f t="shared" si="1"/>
        <v>748</v>
      </c>
      <c r="K15" s="337">
        <v>6</v>
      </c>
    </row>
    <row r="16" spans="1:11" ht="15.75">
      <c r="A16" s="310">
        <v>3</v>
      </c>
      <c r="B16" s="302" t="s">
        <v>562</v>
      </c>
      <c r="C16" s="303" t="s">
        <v>563</v>
      </c>
      <c r="D16" s="374" t="s">
        <v>564</v>
      </c>
      <c r="E16" s="301">
        <v>377</v>
      </c>
      <c r="F16" s="311">
        <v>264</v>
      </c>
      <c r="G16" s="311">
        <v>93</v>
      </c>
      <c r="H16" s="311">
        <v>11</v>
      </c>
      <c r="I16" s="336">
        <f t="shared" si="0"/>
        <v>357</v>
      </c>
      <c r="J16" s="336">
        <f t="shared" si="1"/>
        <v>734</v>
      </c>
      <c r="K16" s="341">
        <v>7</v>
      </c>
    </row>
    <row r="17" spans="1:11" ht="15.75">
      <c r="A17" s="310">
        <v>9</v>
      </c>
      <c r="B17" s="288" t="s">
        <v>568</v>
      </c>
      <c r="C17" s="289" t="s">
        <v>569</v>
      </c>
      <c r="D17" s="292" t="s">
        <v>18</v>
      </c>
      <c r="E17" s="301">
        <v>387</v>
      </c>
      <c r="F17" s="311">
        <v>251</v>
      </c>
      <c r="G17" s="311">
        <v>80</v>
      </c>
      <c r="H17" s="311">
        <v>18</v>
      </c>
      <c r="I17" s="336">
        <f t="shared" si="0"/>
        <v>331</v>
      </c>
      <c r="J17" s="336">
        <f t="shared" si="1"/>
        <v>718</v>
      </c>
      <c r="K17" s="341">
        <v>8</v>
      </c>
    </row>
    <row r="18" spans="1:11" ht="15.75">
      <c r="A18" s="310">
        <v>2</v>
      </c>
      <c r="B18" s="288" t="s">
        <v>570</v>
      </c>
      <c r="C18" s="289" t="s">
        <v>571</v>
      </c>
      <c r="D18" s="304" t="s">
        <v>183</v>
      </c>
      <c r="E18" s="301">
        <v>371</v>
      </c>
      <c r="F18" s="311">
        <v>245</v>
      </c>
      <c r="G18" s="311">
        <v>101</v>
      </c>
      <c r="H18" s="311">
        <v>12</v>
      </c>
      <c r="I18" s="336">
        <f t="shared" si="0"/>
        <v>346</v>
      </c>
      <c r="J18" s="336">
        <f t="shared" si="1"/>
        <v>717</v>
      </c>
      <c r="K18" s="341">
        <v>9</v>
      </c>
    </row>
    <row r="19" spans="1:11" ht="15.75">
      <c r="A19" s="310">
        <v>6</v>
      </c>
      <c r="B19" s="288" t="s">
        <v>572</v>
      </c>
      <c r="C19" s="289" t="s">
        <v>573</v>
      </c>
      <c r="D19" s="82" t="s">
        <v>564</v>
      </c>
      <c r="E19" s="301">
        <v>383</v>
      </c>
      <c r="F19" s="311">
        <v>230</v>
      </c>
      <c r="G19" s="311">
        <v>100</v>
      </c>
      <c r="H19" s="311">
        <v>18</v>
      </c>
      <c r="I19" s="336">
        <f t="shared" si="0"/>
        <v>330</v>
      </c>
      <c r="J19" s="336">
        <f t="shared" si="1"/>
        <v>713</v>
      </c>
      <c r="K19" s="341">
        <v>10</v>
      </c>
    </row>
    <row r="20" spans="1:11" ht="15.75">
      <c r="A20" s="310">
        <v>4</v>
      </c>
      <c r="B20" s="288" t="s">
        <v>575</v>
      </c>
      <c r="C20" s="289" t="s">
        <v>576</v>
      </c>
      <c r="D20" s="304" t="s">
        <v>574</v>
      </c>
      <c r="E20" s="372">
        <v>380</v>
      </c>
      <c r="F20" s="311">
        <v>233</v>
      </c>
      <c r="G20" s="311">
        <v>94</v>
      </c>
      <c r="H20" s="311">
        <v>15</v>
      </c>
      <c r="I20" s="336">
        <f t="shared" si="0"/>
        <v>327</v>
      </c>
      <c r="J20" s="336">
        <f t="shared" si="1"/>
        <v>707</v>
      </c>
      <c r="K20" s="341">
        <v>11</v>
      </c>
    </row>
    <row r="21" spans="1:11" ht="16.5" thickBot="1">
      <c r="A21" s="310">
        <v>11</v>
      </c>
      <c r="B21" s="288" t="s">
        <v>532</v>
      </c>
      <c r="C21" s="289" t="s">
        <v>566</v>
      </c>
      <c r="D21" s="292" t="s">
        <v>282</v>
      </c>
      <c r="E21" s="305">
        <v>393</v>
      </c>
      <c r="F21" s="314">
        <v>234</v>
      </c>
      <c r="G21" s="314">
        <v>67</v>
      </c>
      <c r="H21" s="314">
        <v>22</v>
      </c>
      <c r="I21" s="346">
        <f t="shared" si="0"/>
        <v>301</v>
      </c>
      <c r="J21" s="346">
        <f t="shared" si="1"/>
        <v>694</v>
      </c>
      <c r="K21" s="375">
        <v>12</v>
      </c>
    </row>
    <row r="22" spans="1:11" ht="20.25">
      <c r="A22" s="361"/>
      <c r="B22" s="361"/>
      <c r="C22" s="361"/>
      <c r="D22" s="361"/>
      <c r="E22" s="361"/>
      <c r="F22" s="361"/>
      <c r="G22" s="362" t="s">
        <v>592</v>
      </c>
      <c r="I22" s="347">
        <f>SUM(I10:I21)</f>
        <v>4295</v>
      </c>
      <c r="J22" s="361"/>
      <c r="K22" s="361"/>
    </row>
    <row r="23" spans="1:11" ht="12.75">
      <c r="A23" s="389" t="s">
        <v>514</v>
      </c>
      <c r="B23" s="392" t="s">
        <v>614</v>
      </c>
      <c r="C23" s="392"/>
      <c r="D23" s="392"/>
      <c r="E23" s="392"/>
      <c r="F23" s="392"/>
      <c r="G23" s="392"/>
      <c r="H23" s="392"/>
      <c r="I23" s="392"/>
      <c r="J23" s="392"/>
      <c r="K23" s="392"/>
    </row>
    <row r="24" spans="1:11" ht="12.75">
      <c r="A24" s="389"/>
      <c r="B24" s="392"/>
      <c r="C24" s="392"/>
      <c r="D24" s="392"/>
      <c r="E24" s="392"/>
      <c r="F24" s="392"/>
      <c r="G24" s="392"/>
      <c r="H24" s="392"/>
      <c r="I24" s="392"/>
      <c r="J24" s="392"/>
      <c r="K24" s="392"/>
    </row>
    <row r="25" spans="2:11" ht="12.75">
      <c r="B25" s="392"/>
      <c r="C25" s="392"/>
      <c r="D25" s="392"/>
      <c r="E25" s="392"/>
      <c r="F25" s="392"/>
      <c r="G25" s="392"/>
      <c r="H25" s="392"/>
      <c r="I25" s="392"/>
      <c r="J25" s="392"/>
      <c r="K25" s="392"/>
    </row>
    <row r="26" spans="1:11" ht="12.75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</row>
    <row r="27" ht="12.75">
      <c r="H27" s="307"/>
    </row>
    <row r="32" ht="24.75" customHeight="1"/>
    <row r="33" ht="15" customHeight="1"/>
    <row r="34" ht="15" customHeight="1"/>
    <row r="37" ht="12.75" customHeight="1"/>
    <row r="38" ht="12.75" customHeight="1"/>
    <row r="39" ht="12.75" customHeight="1"/>
    <row r="40" ht="12.75" customHeight="1"/>
    <row r="69" ht="12.75" customHeight="1"/>
    <row r="70" ht="12.75" customHeight="1"/>
    <row r="71" ht="12.75" customHeight="1"/>
  </sheetData>
  <sheetProtection/>
  <mergeCells count="6">
    <mergeCell ref="A23:A24"/>
    <mergeCell ref="B23:K25"/>
    <mergeCell ref="A26:K26"/>
    <mergeCell ref="B2:K3"/>
    <mergeCell ref="B4:K5"/>
    <mergeCell ref="A8:G9"/>
  </mergeCells>
  <conditionalFormatting sqref="I10:I21">
    <cfRule type="cellIs" priority="1" dxfId="22" operator="equal" stopIfTrue="1">
      <formula>0</formula>
    </cfRule>
    <cfRule type="cellIs" priority="2" dxfId="1" operator="between" stopIfTrue="1">
      <formula>400</formula>
      <formula>419</formula>
    </cfRule>
    <cfRule type="cellIs" priority="3" dxfId="341" operator="greaterThanOrEqual" stopIfTrue="1">
      <formula>420</formula>
    </cfRule>
  </conditionalFormatting>
  <conditionalFormatting sqref="J10:J21">
    <cfRule type="cellIs" priority="4" dxfId="22" operator="equal" stopIfTrue="1">
      <formula>0</formula>
    </cfRule>
    <cfRule type="cellIs" priority="5" dxfId="1" operator="between" stopIfTrue="1">
      <formula>780</formula>
      <formula>819</formula>
    </cfRule>
    <cfRule type="cellIs" priority="6" dxfId="268" operator="greaterThanOrEqual" stopIfTrue="1">
      <formula>820</formula>
    </cfRule>
  </conditionalFormatting>
  <printOptions/>
  <pageMargins left="0.39" right="0.35" top="0.31" bottom="0.28" header="0.31" footer="0.2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B3">
      <selection activeCell="Z19" sqref="Z19"/>
    </sheetView>
  </sheetViews>
  <sheetFormatPr defaultColWidth="11.421875" defaultRowHeight="12.75"/>
  <cols>
    <col min="1" max="1" width="2.7109375" style="6" customWidth="1"/>
    <col min="2" max="2" width="27.8515625" style="5" customWidth="1"/>
    <col min="3" max="3" width="19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5.8515625" style="6" customWidth="1"/>
    <col min="14" max="14" width="3.8515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4.28125" style="5" customWidth="1"/>
    <col min="22" max="22" width="11.421875" style="5" hidden="1" customWidth="1"/>
    <col min="23" max="23" width="4.421875" style="5" hidden="1" customWidth="1"/>
    <col min="24" max="24" width="11.421875" style="5" hidden="1" customWidth="1"/>
    <col min="25" max="25" width="4.2812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6.75" customHeight="1"/>
    <row r="3" spans="1:14" s="8" customFormat="1" ht="15.75" customHeight="1">
      <c r="A3" s="7" t="s">
        <v>165</v>
      </c>
      <c r="D3" s="9" t="s">
        <v>169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6.75" customHeight="1"/>
    <row r="5" spans="1:20" s="8" customFormat="1" ht="18.75" customHeight="1">
      <c r="A5" s="10" t="s">
        <v>84</v>
      </c>
      <c r="B5" s="199"/>
      <c r="C5" s="12"/>
      <c r="D5" s="13" t="s">
        <v>1</v>
      </c>
      <c r="E5" s="14"/>
      <c r="F5" s="14"/>
      <c r="G5" s="14"/>
      <c r="H5" s="14"/>
      <c r="I5" s="15"/>
      <c r="J5" s="16"/>
      <c r="K5" s="13" t="s">
        <v>166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393" t="s">
        <v>79</v>
      </c>
      <c r="W6" s="394"/>
      <c r="X6" s="394"/>
      <c r="Y6" s="394"/>
    </row>
    <row r="7" spans="1:25" s="8" customFormat="1" ht="18.75" customHeight="1">
      <c r="A7" s="28">
        <v>1</v>
      </c>
      <c r="B7" s="29" t="s">
        <v>330</v>
      </c>
      <c r="C7" s="30" t="s">
        <v>329</v>
      </c>
      <c r="D7" s="31"/>
      <c r="E7" s="32">
        <v>628</v>
      </c>
      <c r="F7" s="33">
        <v>333</v>
      </c>
      <c r="G7" s="43">
        <f aca="true" t="shared" si="0" ref="G7:G14">IF(SUM(E7,F7)&gt;0,SUM(E7,F7),"")</f>
        <v>961</v>
      </c>
      <c r="H7" s="35">
        <v>0</v>
      </c>
      <c r="I7" s="36">
        <f aca="true" t="shared" si="1" ref="I7:I14">IF(W7&gt;0,W7,"")</f>
        <v>1</v>
      </c>
      <c r="J7" s="44"/>
      <c r="K7" s="33">
        <v>598</v>
      </c>
      <c r="L7" s="33">
        <v>290</v>
      </c>
      <c r="M7" s="43">
        <f aca="true" t="shared" si="2" ref="M7:M14">IF(SUM(K7,L7)&gt;0,SUM(K7,L7),"")</f>
        <v>888</v>
      </c>
      <c r="N7" s="35">
        <v>2</v>
      </c>
      <c r="O7" s="44"/>
      <c r="P7" s="64">
        <f aca="true" t="shared" si="3" ref="P7:S14">IF(AND(ISNUMBER(E7),ISNUMBER(K7)),SUM(E7,K7),"")</f>
        <v>1226</v>
      </c>
      <c r="Q7" s="65">
        <f t="shared" si="3"/>
        <v>623</v>
      </c>
      <c r="R7" s="161">
        <f t="shared" si="3"/>
        <v>1849</v>
      </c>
      <c r="S7" s="38">
        <f t="shared" si="3"/>
        <v>2</v>
      </c>
      <c r="T7" s="39">
        <f aca="true" t="shared" si="4" ref="T7:T14">IF(Y7&gt;0,Y7,"")</f>
        <v>1</v>
      </c>
      <c r="U7" s="5"/>
      <c r="V7" s="87">
        <f aca="true" t="shared" si="5" ref="V7:V30">IF(SUM(G7)&gt;0,100000*G7+1000*F7-H7,"")</f>
        <v>96433000</v>
      </c>
      <c r="W7" s="87">
        <f aca="true" t="shared" si="6" ref="W7:W30">IF(SUM(G7)&gt;0,RANK(V7,$V$7:$V$30,0),"")</f>
        <v>1</v>
      </c>
      <c r="X7" s="87">
        <f aca="true" t="shared" si="7" ref="X7:X30">IF(AND(SUM(Q7)&gt;0,ISNUMBER(S7)),100000*R7+1000*Q7-S7,"")</f>
        <v>185522998</v>
      </c>
      <c r="Y7" s="87">
        <f aca="true" t="shared" si="8" ref="Y7:Y30">IF(AND(SUM(Q7)&gt;0,ISNUMBER(S7)),RANK(X7,$X$7:$X$30,0),"")</f>
        <v>1</v>
      </c>
    </row>
    <row r="8" spans="1:25" ht="18.75" customHeight="1">
      <c r="A8" s="40">
        <v>2</v>
      </c>
      <c r="B8" s="41" t="s">
        <v>292</v>
      </c>
      <c r="C8" s="42" t="s">
        <v>293</v>
      </c>
      <c r="D8" s="31"/>
      <c r="E8" s="32">
        <v>612</v>
      </c>
      <c r="F8" s="33">
        <v>332</v>
      </c>
      <c r="G8" s="43">
        <f t="shared" si="0"/>
        <v>944</v>
      </c>
      <c r="H8" s="35">
        <v>0</v>
      </c>
      <c r="I8" s="36">
        <f t="shared" si="1"/>
        <v>2</v>
      </c>
      <c r="J8" s="44"/>
      <c r="K8" s="33">
        <v>596</v>
      </c>
      <c r="L8" s="33">
        <v>267</v>
      </c>
      <c r="M8" s="43">
        <f t="shared" si="2"/>
        <v>863</v>
      </c>
      <c r="N8" s="35">
        <v>1</v>
      </c>
      <c r="O8" s="44"/>
      <c r="P8" s="162">
        <f t="shared" si="3"/>
        <v>1208</v>
      </c>
      <c r="Q8" s="65">
        <f t="shared" si="3"/>
        <v>599</v>
      </c>
      <c r="R8" s="161">
        <f t="shared" si="3"/>
        <v>1807</v>
      </c>
      <c r="S8" s="38">
        <f t="shared" si="3"/>
        <v>1</v>
      </c>
      <c r="T8" s="39">
        <f t="shared" si="4"/>
        <v>2</v>
      </c>
      <c r="V8" s="87">
        <f t="shared" si="5"/>
        <v>94732000</v>
      </c>
      <c r="W8" s="87">
        <f t="shared" si="6"/>
        <v>2</v>
      </c>
      <c r="X8" s="87">
        <f t="shared" si="7"/>
        <v>181298999</v>
      </c>
      <c r="Y8" s="87">
        <f t="shared" si="8"/>
        <v>2</v>
      </c>
    </row>
    <row r="9" spans="1:25" ht="18.75" customHeight="1">
      <c r="A9" s="46">
        <v>3</v>
      </c>
      <c r="B9" s="41" t="s">
        <v>404</v>
      </c>
      <c r="C9" s="42" t="s">
        <v>405</v>
      </c>
      <c r="D9" s="31"/>
      <c r="E9" s="32">
        <v>629</v>
      </c>
      <c r="F9" s="33">
        <v>299</v>
      </c>
      <c r="G9" s="43">
        <f t="shared" si="0"/>
        <v>928</v>
      </c>
      <c r="H9" s="35">
        <v>3</v>
      </c>
      <c r="I9" s="36">
        <f t="shared" si="1"/>
        <v>5</v>
      </c>
      <c r="J9" s="44"/>
      <c r="K9" s="33">
        <v>590</v>
      </c>
      <c r="L9" s="33">
        <v>275</v>
      </c>
      <c r="M9" s="43">
        <f t="shared" si="2"/>
        <v>865</v>
      </c>
      <c r="N9" s="35">
        <v>7</v>
      </c>
      <c r="O9" s="44"/>
      <c r="P9" s="162">
        <f t="shared" si="3"/>
        <v>1219</v>
      </c>
      <c r="Q9" s="65">
        <f t="shared" si="3"/>
        <v>574</v>
      </c>
      <c r="R9" s="161">
        <f t="shared" si="3"/>
        <v>1793</v>
      </c>
      <c r="S9" s="38">
        <f t="shared" si="3"/>
        <v>10</v>
      </c>
      <c r="T9" s="39">
        <f t="shared" si="4"/>
        <v>3</v>
      </c>
      <c r="V9" s="87">
        <f t="shared" si="5"/>
        <v>93098997</v>
      </c>
      <c r="W9" s="87">
        <f t="shared" si="6"/>
        <v>5</v>
      </c>
      <c r="X9" s="87">
        <f t="shared" si="7"/>
        <v>179873990</v>
      </c>
      <c r="Y9" s="87">
        <f t="shared" si="8"/>
        <v>3</v>
      </c>
    </row>
    <row r="10" spans="1:25" ht="18.75" customHeight="1">
      <c r="A10" s="40">
        <v>4</v>
      </c>
      <c r="B10" s="41" t="s">
        <v>224</v>
      </c>
      <c r="C10" s="47" t="s">
        <v>225</v>
      </c>
      <c r="D10" s="31"/>
      <c r="E10" s="32">
        <v>617</v>
      </c>
      <c r="F10" s="33">
        <v>313</v>
      </c>
      <c r="G10" s="43">
        <f t="shared" si="0"/>
        <v>930</v>
      </c>
      <c r="H10" s="35">
        <v>3</v>
      </c>
      <c r="I10" s="36">
        <f t="shared" si="1"/>
        <v>4</v>
      </c>
      <c r="J10" s="44"/>
      <c r="K10" s="33">
        <v>596</v>
      </c>
      <c r="L10" s="33">
        <v>258</v>
      </c>
      <c r="M10" s="43">
        <f t="shared" si="2"/>
        <v>854</v>
      </c>
      <c r="N10" s="35">
        <v>6</v>
      </c>
      <c r="O10" s="44"/>
      <c r="P10" s="162">
        <f t="shared" si="3"/>
        <v>1213</v>
      </c>
      <c r="Q10" s="65">
        <f t="shared" si="3"/>
        <v>571</v>
      </c>
      <c r="R10" s="161">
        <f t="shared" si="3"/>
        <v>1784</v>
      </c>
      <c r="S10" s="38">
        <f t="shared" si="3"/>
        <v>9</v>
      </c>
      <c r="T10" s="39">
        <f t="shared" si="4"/>
        <v>4</v>
      </c>
      <c r="V10" s="87">
        <f t="shared" si="5"/>
        <v>93312997</v>
      </c>
      <c r="W10" s="87">
        <f t="shared" si="6"/>
        <v>4</v>
      </c>
      <c r="X10" s="87">
        <f t="shared" si="7"/>
        <v>178970991</v>
      </c>
      <c r="Y10" s="87">
        <f t="shared" si="8"/>
        <v>4</v>
      </c>
    </row>
    <row r="11" spans="1:25" ht="18.75" customHeight="1">
      <c r="A11" s="46">
        <v>5</v>
      </c>
      <c r="B11" s="41" t="s">
        <v>333</v>
      </c>
      <c r="C11" s="47" t="s">
        <v>329</v>
      </c>
      <c r="D11" s="31"/>
      <c r="E11" s="32">
        <v>604</v>
      </c>
      <c r="F11" s="33">
        <v>310</v>
      </c>
      <c r="G11" s="43">
        <f t="shared" si="0"/>
        <v>914</v>
      </c>
      <c r="H11" s="35">
        <v>4</v>
      </c>
      <c r="I11" s="36">
        <f t="shared" si="1"/>
        <v>6</v>
      </c>
      <c r="J11" s="44"/>
      <c r="K11" s="33">
        <v>573</v>
      </c>
      <c r="L11" s="33">
        <v>278</v>
      </c>
      <c r="M11" s="43">
        <f t="shared" si="2"/>
        <v>851</v>
      </c>
      <c r="N11" s="35">
        <v>2</v>
      </c>
      <c r="O11" s="44"/>
      <c r="P11" s="162">
        <f t="shared" si="3"/>
        <v>1177</v>
      </c>
      <c r="Q11" s="65">
        <f t="shared" si="3"/>
        <v>588</v>
      </c>
      <c r="R11" s="161">
        <f t="shared" si="3"/>
        <v>1765</v>
      </c>
      <c r="S11" s="38">
        <f t="shared" si="3"/>
        <v>6</v>
      </c>
      <c r="T11" s="39">
        <f t="shared" si="4"/>
        <v>5</v>
      </c>
      <c r="V11" s="87">
        <f t="shared" si="5"/>
        <v>91709996</v>
      </c>
      <c r="W11" s="87">
        <f t="shared" si="6"/>
        <v>6</v>
      </c>
      <c r="X11" s="87">
        <f t="shared" si="7"/>
        <v>177087994</v>
      </c>
      <c r="Y11" s="87">
        <f t="shared" si="8"/>
        <v>5</v>
      </c>
    </row>
    <row r="12" spans="1:25" ht="18.75" customHeight="1">
      <c r="A12" s="40">
        <v>6</v>
      </c>
      <c r="B12" s="41" t="s">
        <v>208</v>
      </c>
      <c r="C12" s="47" t="s">
        <v>207</v>
      </c>
      <c r="D12" s="31">
        <v>0.6875</v>
      </c>
      <c r="E12" s="32">
        <v>593</v>
      </c>
      <c r="F12" s="33">
        <v>306</v>
      </c>
      <c r="G12" s="34">
        <f t="shared" si="0"/>
        <v>899</v>
      </c>
      <c r="H12" s="35">
        <v>6</v>
      </c>
      <c r="I12" s="36">
        <f t="shared" si="1"/>
        <v>8</v>
      </c>
      <c r="J12" s="44"/>
      <c r="K12" s="33">
        <v>595</v>
      </c>
      <c r="L12" s="33">
        <v>268</v>
      </c>
      <c r="M12" s="43">
        <f t="shared" si="2"/>
        <v>863</v>
      </c>
      <c r="N12" s="35">
        <v>8</v>
      </c>
      <c r="O12" s="44"/>
      <c r="P12" s="162">
        <f t="shared" si="3"/>
        <v>1188</v>
      </c>
      <c r="Q12" s="65">
        <f t="shared" si="3"/>
        <v>574</v>
      </c>
      <c r="R12" s="161">
        <f t="shared" si="3"/>
        <v>1762</v>
      </c>
      <c r="S12" s="38">
        <f t="shared" si="3"/>
        <v>14</v>
      </c>
      <c r="T12" s="39">
        <f t="shared" si="4"/>
        <v>6</v>
      </c>
      <c r="V12" s="87">
        <f t="shared" si="5"/>
        <v>90205994</v>
      </c>
      <c r="W12" s="87">
        <f t="shared" si="6"/>
        <v>8</v>
      </c>
      <c r="X12" s="87">
        <f t="shared" si="7"/>
        <v>176773986</v>
      </c>
      <c r="Y12" s="87">
        <f t="shared" si="8"/>
        <v>6</v>
      </c>
    </row>
    <row r="13" spans="1:25" ht="18.75" customHeight="1">
      <c r="A13" s="46">
        <v>7</v>
      </c>
      <c r="B13" s="41" t="s">
        <v>331</v>
      </c>
      <c r="C13" s="47" t="s">
        <v>332</v>
      </c>
      <c r="D13" s="49"/>
      <c r="E13" s="32">
        <v>610</v>
      </c>
      <c r="F13" s="33">
        <v>298</v>
      </c>
      <c r="G13" s="43">
        <f t="shared" si="0"/>
        <v>908</v>
      </c>
      <c r="H13" s="35">
        <v>7</v>
      </c>
      <c r="I13" s="36">
        <f t="shared" si="1"/>
        <v>7</v>
      </c>
      <c r="J13" s="44"/>
      <c r="K13" s="33">
        <v>565</v>
      </c>
      <c r="L13" s="33">
        <v>257</v>
      </c>
      <c r="M13" s="43">
        <f t="shared" si="2"/>
        <v>822</v>
      </c>
      <c r="N13" s="35">
        <v>8</v>
      </c>
      <c r="O13" s="44"/>
      <c r="P13" s="162">
        <f t="shared" si="3"/>
        <v>1175</v>
      </c>
      <c r="Q13" s="65">
        <f t="shared" si="3"/>
        <v>555</v>
      </c>
      <c r="R13" s="161">
        <f t="shared" si="3"/>
        <v>1730</v>
      </c>
      <c r="S13" s="38">
        <f t="shared" si="3"/>
        <v>15</v>
      </c>
      <c r="T13" s="39">
        <f t="shared" si="4"/>
        <v>7</v>
      </c>
      <c r="V13" s="87">
        <f t="shared" si="5"/>
        <v>91097993</v>
      </c>
      <c r="W13" s="87">
        <f t="shared" si="6"/>
        <v>7</v>
      </c>
      <c r="X13" s="87">
        <f t="shared" si="7"/>
        <v>173554985</v>
      </c>
      <c r="Y13" s="87">
        <f t="shared" si="8"/>
        <v>7</v>
      </c>
    </row>
    <row r="14" spans="1:25" ht="18.75" customHeight="1">
      <c r="A14" s="40">
        <v>8</v>
      </c>
      <c r="B14" s="41" t="s">
        <v>327</v>
      </c>
      <c r="C14" s="47" t="s">
        <v>328</v>
      </c>
      <c r="D14" s="31">
        <v>0.375</v>
      </c>
      <c r="E14" s="32">
        <v>638</v>
      </c>
      <c r="F14" s="33">
        <v>300</v>
      </c>
      <c r="G14" s="34">
        <f t="shared" si="0"/>
        <v>938</v>
      </c>
      <c r="H14" s="35">
        <v>7</v>
      </c>
      <c r="I14" s="36">
        <f t="shared" si="1"/>
        <v>3</v>
      </c>
      <c r="J14" s="44"/>
      <c r="K14" s="33">
        <v>266</v>
      </c>
      <c r="L14" s="33">
        <v>137</v>
      </c>
      <c r="M14" s="43">
        <f t="shared" si="2"/>
        <v>403</v>
      </c>
      <c r="N14" s="35">
        <v>4</v>
      </c>
      <c r="O14" s="44"/>
      <c r="P14" s="162">
        <f t="shared" si="3"/>
        <v>904</v>
      </c>
      <c r="Q14" s="65">
        <f t="shared" si="3"/>
        <v>437</v>
      </c>
      <c r="R14" s="161">
        <f t="shared" si="3"/>
        <v>1341</v>
      </c>
      <c r="S14" s="38">
        <f t="shared" si="3"/>
        <v>11</v>
      </c>
      <c r="T14" s="39">
        <f t="shared" si="4"/>
        <v>8</v>
      </c>
      <c r="V14" s="87">
        <f t="shared" si="5"/>
        <v>94099993</v>
      </c>
      <c r="W14" s="87">
        <f t="shared" si="6"/>
        <v>3</v>
      </c>
      <c r="X14" s="87">
        <f t="shared" si="7"/>
        <v>134536989</v>
      </c>
      <c r="Y14" s="87">
        <f t="shared" si="8"/>
        <v>8</v>
      </c>
    </row>
    <row r="15" spans="1:25" ht="18.75" customHeight="1">
      <c r="A15" s="46">
        <v>9</v>
      </c>
      <c r="B15" s="41" t="s">
        <v>135</v>
      </c>
      <c r="C15" s="47" t="s">
        <v>136</v>
      </c>
      <c r="D15" s="31"/>
      <c r="E15" s="32">
        <v>603</v>
      </c>
      <c r="F15" s="33">
        <v>293</v>
      </c>
      <c r="G15" s="43">
        <f aca="true" t="shared" si="9" ref="G15:G30">IF(SUM(E15,F15)&gt;0,SUM(E15,F15),"")</f>
        <v>896</v>
      </c>
      <c r="H15" s="35">
        <v>5</v>
      </c>
      <c r="I15" s="36">
        <f aca="true" t="shared" si="10" ref="I15:I30">IF(W15&gt;0,W15,"")</f>
        <v>9</v>
      </c>
      <c r="J15" s="44"/>
      <c r="K15" s="33"/>
      <c r="L15" s="33"/>
      <c r="M15" s="43">
        <f aca="true" t="shared" si="11" ref="M15:M30">IF(SUM(K15,L15)&gt;0,SUM(K15,L15),"")</f>
      </c>
      <c r="N15" s="35"/>
      <c r="O15" s="44"/>
      <c r="P15" s="162">
        <f aca="true" t="shared" si="12" ref="P15:P30">IF(AND(ISNUMBER(E15),ISNUMBER(K15)),SUM(E15,K15),"")</f>
      </c>
      <c r="Q15" s="65">
        <f aca="true" t="shared" si="13" ref="Q15:Q30">IF(AND(ISNUMBER(F15),ISNUMBER(L15)),SUM(F15,L15),"")</f>
      </c>
      <c r="R15" s="161">
        <f aca="true" t="shared" si="14" ref="R15:R30">IF(AND(ISNUMBER(G15),ISNUMBER(M15)),SUM(G15,M15),"")</f>
      </c>
      <c r="S15" s="38">
        <f aca="true" t="shared" si="15" ref="S15:S30">IF(AND(ISNUMBER(H15),ISNUMBER(N15)),SUM(H15,N15),"")</f>
      </c>
      <c r="T15" s="39">
        <f aca="true" t="shared" si="16" ref="T15:T30">IF(Y15&gt;0,Y15,"")</f>
      </c>
      <c r="V15" s="87">
        <f t="shared" si="5"/>
        <v>89892995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40">
        <v>10</v>
      </c>
      <c r="B16" s="41" t="s">
        <v>296</v>
      </c>
      <c r="C16" s="47" t="s">
        <v>295</v>
      </c>
      <c r="D16" s="31"/>
      <c r="E16" s="32">
        <v>608</v>
      </c>
      <c r="F16" s="33">
        <v>286</v>
      </c>
      <c r="G16" s="43">
        <f t="shared" si="9"/>
        <v>894</v>
      </c>
      <c r="H16" s="35">
        <v>4</v>
      </c>
      <c r="I16" s="36">
        <f t="shared" si="10"/>
        <v>10</v>
      </c>
      <c r="J16" s="44"/>
      <c r="K16" s="33"/>
      <c r="L16" s="33"/>
      <c r="M16" s="43">
        <f t="shared" si="11"/>
      </c>
      <c r="N16" s="35"/>
      <c r="O16" s="44"/>
      <c r="P16" s="162">
        <f t="shared" si="12"/>
      </c>
      <c r="Q16" s="65">
        <f t="shared" si="13"/>
      </c>
      <c r="R16" s="161">
        <f t="shared" si="14"/>
      </c>
      <c r="S16" s="38">
        <f t="shared" si="15"/>
      </c>
      <c r="T16" s="39">
        <f t="shared" si="16"/>
      </c>
      <c r="V16" s="87">
        <f t="shared" si="5"/>
        <v>89685996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46">
        <v>11</v>
      </c>
      <c r="B17" s="52" t="s">
        <v>231</v>
      </c>
      <c r="C17" s="47" t="s">
        <v>232</v>
      </c>
      <c r="D17" s="31"/>
      <c r="E17" s="32">
        <v>595</v>
      </c>
      <c r="F17" s="33">
        <v>297</v>
      </c>
      <c r="G17" s="43">
        <f t="shared" si="9"/>
        <v>892</v>
      </c>
      <c r="H17" s="35">
        <v>14</v>
      </c>
      <c r="I17" s="36">
        <f t="shared" si="10"/>
        <v>11</v>
      </c>
      <c r="J17" s="44"/>
      <c r="K17" s="33"/>
      <c r="L17" s="33"/>
      <c r="M17" s="43">
        <f t="shared" si="11"/>
      </c>
      <c r="N17" s="35"/>
      <c r="O17" s="44"/>
      <c r="P17" s="162">
        <f t="shared" si="12"/>
      </c>
      <c r="Q17" s="65">
        <f t="shared" si="13"/>
      </c>
      <c r="R17" s="161">
        <f t="shared" si="14"/>
      </c>
      <c r="S17" s="38">
        <f t="shared" si="15"/>
      </c>
      <c r="T17" s="39">
        <f t="shared" si="16"/>
      </c>
      <c r="V17" s="87">
        <f t="shared" si="5"/>
        <v>89496986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40">
        <v>12</v>
      </c>
      <c r="B18" s="172" t="s">
        <v>467</v>
      </c>
      <c r="C18" s="47" t="s">
        <v>282</v>
      </c>
      <c r="D18" s="31">
        <v>0.625</v>
      </c>
      <c r="E18" s="32">
        <v>602</v>
      </c>
      <c r="F18" s="33">
        <v>288</v>
      </c>
      <c r="G18" s="43">
        <f t="shared" si="9"/>
        <v>890</v>
      </c>
      <c r="H18" s="35">
        <v>5</v>
      </c>
      <c r="I18" s="36">
        <f t="shared" si="10"/>
        <v>12</v>
      </c>
      <c r="J18" s="37"/>
      <c r="K18" s="33"/>
      <c r="L18" s="33"/>
      <c r="M18" s="43">
        <f t="shared" si="11"/>
      </c>
      <c r="N18" s="96"/>
      <c r="O18" s="18"/>
      <c r="P18" s="162">
        <f t="shared" si="12"/>
      </c>
      <c r="Q18" s="65">
        <f t="shared" si="13"/>
      </c>
      <c r="R18" s="161">
        <f t="shared" si="14"/>
      </c>
      <c r="S18" s="38">
        <f t="shared" si="15"/>
      </c>
      <c r="T18" s="39">
        <f t="shared" si="16"/>
      </c>
      <c r="U18" s="8"/>
      <c r="V18" s="87">
        <f t="shared" si="5"/>
        <v>89287995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46">
        <v>13</v>
      </c>
      <c r="B19" s="41" t="s">
        <v>230</v>
      </c>
      <c r="C19" s="50" t="s">
        <v>229</v>
      </c>
      <c r="D19" s="31">
        <v>0.5</v>
      </c>
      <c r="E19" s="32">
        <v>620</v>
      </c>
      <c r="F19" s="33">
        <v>268</v>
      </c>
      <c r="G19" s="43">
        <f t="shared" si="9"/>
        <v>888</v>
      </c>
      <c r="H19" s="35">
        <v>1</v>
      </c>
      <c r="I19" s="36">
        <f t="shared" si="10"/>
        <v>13</v>
      </c>
      <c r="J19" s="44"/>
      <c r="K19" s="33"/>
      <c r="L19" s="33"/>
      <c r="M19" s="43">
        <f t="shared" si="11"/>
      </c>
      <c r="N19" s="35"/>
      <c r="O19" s="44"/>
      <c r="P19" s="162">
        <f t="shared" si="12"/>
      </c>
      <c r="Q19" s="65">
        <f t="shared" si="13"/>
      </c>
      <c r="R19" s="161">
        <f t="shared" si="14"/>
      </c>
      <c r="S19" s="38">
        <f t="shared" si="15"/>
      </c>
      <c r="T19" s="39">
        <f t="shared" si="16"/>
      </c>
      <c r="V19" s="87">
        <f t="shared" si="5"/>
        <v>89067999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40">
        <v>14</v>
      </c>
      <c r="B20" s="52" t="s">
        <v>400</v>
      </c>
      <c r="C20" s="47" t="s">
        <v>350</v>
      </c>
      <c r="D20" s="31">
        <v>0.4375</v>
      </c>
      <c r="E20" s="32">
        <v>617</v>
      </c>
      <c r="F20" s="33">
        <v>266</v>
      </c>
      <c r="G20" s="43">
        <f t="shared" si="9"/>
        <v>883</v>
      </c>
      <c r="H20" s="35">
        <v>10</v>
      </c>
      <c r="I20" s="36">
        <f t="shared" si="10"/>
        <v>14</v>
      </c>
      <c r="J20" s="44"/>
      <c r="K20" s="33"/>
      <c r="L20" s="33"/>
      <c r="M20" s="43">
        <f t="shared" si="11"/>
      </c>
      <c r="N20" s="35"/>
      <c r="O20" s="44"/>
      <c r="P20" s="162">
        <f t="shared" si="12"/>
      </c>
      <c r="Q20" s="65">
        <f t="shared" si="13"/>
      </c>
      <c r="R20" s="161">
        <f t="shared" si="14"/>
      </c>
      <c r="S20" s="38">
        <f t="shared" si="15"/>
      </c>
      <c r="T20" s="39">
        <f t="shared" si="16"/>
      </c>
      <c r="V20" s="87">
        <f t="shared" si="5"/>
        <v>88565990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46">
        <v>15</v>
      </c>
      <c r="B21" s="52" t="s">
        <v>435</v>
      </c>
      <c r="C21" s="42" t="s">
        <v>350</v>
      </c>
      <c r="D21" s="31">
        <v>0.5625</v>
      </c>
      <c r="E21" s="32">
        <v>598</v>
      </c>
      <c r="F21" s="33">
        <v>279</v>
      </c>
      <c r="G21" s="43">
        <f t="shared" si="9"/>
        <v>877</v>
      </c>
      <c r="H21" s="35">
        <v>2</v>
      </c>
      <c r="I21" s="36">
        <f t="shared" si="10"/>
        <v>15</v>
      </c>
      <c r="J21" s="44"/>
      <c r="K21" s="33"/>
      <c r="L21" s="33"/>
      <c r="M21" s="43">
        <f t="shared" si="11"/>
      </c>
      <c r="N21" s="35"/>
      <c r="O21" s="44"/>
      <c r="P21" s="162">
        <f t="shared" si="12"/>
      </c>
      <c r="Q21" s="65">
        <f t="shared" si="13"/>
      </c>
      <c r="R21" s="161">
        <f t="shared" si="14"/>
      </c>
      <c r="S21" s="38">
        <f t="shared" si="15"/>
      </c>
      <c r="T21" s="39">
        <f t="shared" si="16"/>
      </c>
      <c r="V21" s="87">
        <f t="shared" si="5"/>
        <v>87978998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40">
        <v>16</v>
      </c>
      <c r="B22" s="52" t="s">
        <v>401</v>
      </c>
      <c r="C22" s="47" t="s">
        <v>402</v>
      </c>
      <c r="D22" s="31"/>
      <c r="E22" s="32">
        <v>603</v>
      </c>
      <c r="F22" s="33">
        <v>270</v>
      </c>
      <c r="G22" s="34">
        <f t="shared" si="9"/>
        <v>873</v>
      </c>
      <c r="H22" s="35">
        <v>13</v>
      </c>
      <c r="I22" s="36">
        <f t="shared" si="10"/>
        <v>16</v>
      </c>
      <c r="J22" s="44"/>
      <c r="K22" s="33"/>
      <c r="L22" s="33"/>
      <c r="M22" s="43">
        <f t="shared" si="11"/>
      </c>
      <c r="N22" s="160"/>
      <c r="O22" s="44"/>
      <c r="P22" s="162">
        <f t="shared" si="12"/>
      </c>
      <c r="Q22" s="65">
        <f t="shared" si="13"/>
      </c>
      <c r="R22" s="161">
        <f t="shared" si="14"/>
      </c>
      <c r="S22" s="38">
        <f t="shared" si="15"/>
      </c>
      <c r="T22" s="39">
        <f t="shared" si="16"/>
      </c>
      <c r="V22" s="87">
        <f t="shared" si="5"/>
        <v>87569987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46">
        <v>17</v>
      </c>
      <c r="B23" s="41" t="s">
        <v>203</v>
      </c>
      <c r="C23" s="47" t="s">
        <v>204</v>
      </c>
      <c r="D23" s="31"/>
      <c r="E23" s="32">
        <v>605</v>
      </c>
      <c r="F23" s="33">
        <v>266</v>
      </c>
      <c r="G23" s="43">
        <f t="shared" si="9"/>
        <v>871</v>
      </c>
      <c r="H23" s="35">
        <v>8</v>
      </c>
      <c r="I23" s="36">
        <f t="shared" si="10"/>
        <v>17</v>
      </c>
      <c r="J23" s="44"/>
      <c r="K23" s="33"/>
      <c r="L23" s="33"/>
      <c r="M23" s="43">
        <f t="shared" si="11"/>
      </c>
      <c r="N23" s="35"/>
      <c r="O23" s="44"/>
      <c r="P23" s="68">
        <f t="shared" si="12"/>
      </c>
      <c r="Q23" s="65">
        <f t="shared" si="13"/>
      </c>
      <c r="R23" s="161">
        <f t="shared" si="14"/>
      </c>
      <c r="S23" s="38">
        <f t="shared" si="15"/>
      </c>
      <c r="T23" s="39">
        <f t="shared" si="16"/>
      </c>
      <c r="V23" s="87">
        <f t="shared" si="5"/>
        <v>87365992</v>
      </c>
      <c r="W23" s="87">
        <f t="shared" si="6"/>
        <v>17</v>
      </c>
      <c r="X23" s="87">
        <f t="shared" si="7"/>
      </c>
      <c r="Y23" s="87">
        <f t="shared" si="8"/>
      </c>
    </row>
    <row r="24" spans="1:25" ht="18.75" customHeight="1">
      <c r="A24" s="40">
        <v>18</v>
      </c>
      <c r="B24" s="41" t="s">
        <v>206</v>
      </c>
      <c r="C24" s="47" t="s">
        <v>194</v>
      </c>
      <c r="D24" s="31"/>
      <c r="E24" s="32">
        <v>578</v>
      </c>
      <c r="F24" s="33">
        <v>287</v>
      </c>
      <c r="G24" s="43">
        <f t="shared" si="9"/>
        <v>865</v>
      </c>
      <c r="H24" s="35">
        <v>6</v>
      </c>
      <c r="I24" s="36">
        <f t="shared" si="10"/>
        <v>18</v>
      </c>
      <c r="J24" s="44"/>
      <c r="K24" s="33"/>
      <c r="L24" s="33"/>
      <c r="M24" s="43">
        <f t="shared" si="11"/>
      </c>
      <c r="N24" s="35"/>
      <c r="O24" s="44"/>
      <c r="P24" s="68">
        <f t="shared" si="12"/>
      </c>
      <c r="Q24" s="65">
        <f t="shared" si="13"/>
      </c>
      <c r="R24" s="161">
        <f t="shared" si="14"/>
      </c>
      <c r="S24" s="38">
        <f t="shared" si="15"/>
      </c>
      <c r="T24" s="39">
        <f t="shared" si="16"/>
      </c>
      <c r="V24" s="87">
        <f t="shared" si="5"/>
        <v>86786994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46">
        <v>19</v>
      </c>
      <c r="B25" s="41" t="s">
        <v>403</v>
      </c>
      <c r="C25" s="47" t="s">
        <v>81</v>
      </c>
      <c r="D25" s="31"/>
      <c r="E25" s="32">
        <v>620</v>
      </c>
      <c r="F25" s="33">
        <v>230</v>
      </c>
      <c r="G25" s="34">
        <f t="shared" si="9"/>
        <v>850</v>
      </c>
      <c r="H25" s="35">
        <v>12</v>
      </c>
      <c r="I25" s="36">
        <f t="shared" si="10"/>
        <v>19</v>
      </c>
      <c r="J25" s="44"/>
      <c r="K25" s="33"/>
      <c r="L25" s="33"/>
      <c r="M25" s="43">
        <f t="shared" si="11"/>
      </c>
      <c r="N25" s="35"/>
      <c r="O25" s="44"/>
      <c r="P25" s="162">
        <f t="shared" si="12"/>
      </c>
      <c r="Q25" s="65">
        <f t="shared" si="13"/>
      </c>
      <c r="R25" s="161">
        <f t="shared" si="14"/>
      </c>
      <c r="S25" s="38">
        <f t="shared" si="15"/>
      </c>
      <c r="T25" s="39">
        <f t="shared" si="16"/>
      </c>
      <c r="U25" s="8"/>
      <c r="V25" s="87">
        <f t="shared" si="5"/>
        <v>85229988</v>
      </c>
      <c r="W25" s="87">
        <f t="shared" si="6"/>
        <v>19</v>
      </c>
      <c r="X25" s="87">
        <f t="shared" si="7"/>
      </c>
      <c r="Y25" s="87">
        <f t="shared" si="8"/>
      </c>
    </row>
    <row r="26" spans="1:25" ht="18.75" customHeight="1">
      <c r="A26" s="40">
        <v>20</v>
      </c>
      <c r="B26" s="41" t="s">
        <v>226</v>
      </c>
      <c r="C26" s="47" t="s">
        <v>155</v>
      </c>
      <c r="D26" s="31"/>
      <c r="E26" s="32">
        <v>604</v>
      </c>
      <c r="F26" s="33">
        <v>242</v>
      </c>
      <c r="G26" s="43">
        <f t="shared" si="9"/>
        <v>846</v>
      </c>
      <c r="H26" s="35">
        <v>10</v>
      </c>
      <c r="I26" s="36">
        <f t="shared" si="10"/>
        <v>20</v>
      </c>
      <c r="J26" s="44"/>
      <c r="K26" s="33"/>
      <c r="L26" s="33"/>
      <c r="M26" s="43">
        <f t="shared" si="11"/>
      </c>
      <c r="N26" s="35"/>
      <c r="O26" s="44"/>
      <c r="P26" s="162">
        <f t="shared" si="12"/>
      </c>
      <c r="Q26" s="65">
        <f t="shared" si="13"/>
      </c>
      <c r="R26" s="161">
        <f t="shared" si="14"/>
      </c>
      <c r="S26" s="38">
        <f t="shared" si="15"/>
      </c>
      <c r="T26" s="39">
        <f t="shared" si="16"/>
      </c>
      <c r="V26" s="87">
        <f t="shared" si="5"/>
        <v>84841990</v>
      </c>
      <c r="W26" s="87">
        <f t="shared" si="6"/>
        <v>20</v>
      </c>
      <c r="X26" s="87">
        <f t="shared" si="7"/>
      </c>
      <c r="Y26" s="87">
        <f t="shared" si="8"/>
      </c>
    </row>
    <row r="27" spans="1:25" ht="18.75" customHeight="1">
      <c r="A27" s="46">
        <v>21</v>
      </c>
      <c r="B27" s="41" t="s">
        <v>227</v>
      </c>
      <c r="C27" s="47" t="s">
        <v>228</v>
      </c>
      <c r="D27" s="31"/>
      <c r="E27" s="32">
        <v>579</v>
      </c>
      <c r="F27" s="33">
        <v>262</v>
      </c>
      <c r="G27" s="43">
        <f t="shared" si="9"/>
        <v>841</v>
      </c>
      <c r="H27" s="35">
        <v>14</v>
      </c>
      <c r="I27" s="36">
        <f t="shared" si="10"/>
        <v>21</v>
      </c>
      <c r="J27" s="37"/>
      <c r="K27" s="33"/>
      <c r="L27" s="33"/>
      <c r="M27" s="43">
        <f t="shared" si="11"/>
      </c>
      <c r="N27" s="35"/>
      <c r="O27" s="37"/>
      <c r="P27" s="68">
        <f t="shared" si="12"/>
      </c>
      <c r="Q27" s="65">
        <f t="shared" si="13"/>
      </c>
      <c r="R27" s="161">
        <f t="shared" si="14"/>
      </c>
      <c r="S27" s="38">
        <f t="shared" si="15"/>
      </c>
      <c r="T27" s="39">
        <f t="shared" si="16"/>
      </c>
      <c r="V27" s="87">
        <f t="shared" si="5"/>
        <v>84361986</v>
      </c>
      <c r="W27" s="87">
        <f t="shared" si="6"/>
        <v>21</v>
      </c>
      <c r="X27" s="87">
        <f t="shared" si="7"/>
      </c>
      <c r="Y27" s="87">
        <f t="shared" si="8"/>
      </c>
    </row>
    <row r="28" spans="1:25" s="8" customFormat="1" ht="18.75" customHeight="1">
      <c r="A28" s="40">
        <v>22</v>
      </c>
      <c r="B28" s="172" t="s">
        <v>205</v>
      </c>
      <c r="C28" s="198" t="s">
        <v>18</v>
      </c>
      <c r="D28" s="31"/>
      <c r="E28" s="32">
        <v>574</v>
      </c>
      <c r="F28" s="33">
        <v>229</v>
      </c>
      <c r="G28" s="43">
        <f t="shared" si="9"/>
        <v>803</v>
      </c>
      <c r="H28" s="35">
        <v>21</v>
      </c>
      <c r="I28" s="36">
        <f t="shared" si="10"/>
        <v>22</v>
      </c>
      <c r="J28" s="44"/>
      <c r="K28" s="33"/>
      <c r="L28" s="33"/>
      <c r="M28" s="43">
        <f t="shared" si="11"/>
      </c>
      <c r="N28" s="35"/>
      <c r="O28" s="44"/>
      <c r="P28" s="162">
        <f t="shared" si="12"/>
      </c>
      <c r="Q28" s="65">
        <f t="shared" si="13"/>
      </c>
      <c r="R28" s="161">
        <f t="shared" si="14"/>
      </c>
      <c r="S28" s="38">
        <f t="shared" si="15"/>
      </c>
      <c r="T28" s="39">
        <f t="shared" si="16"/>
      </c>
      <c r="U28" s="5"/>
      <c r="V28" s="87">
        <f t="shared" si="5"/>
        <v>80528979</v>
      </c>
      <c r="W28" s="87">
        <f t="shared" si="6"/>
        <v>22</v>
      </c>
      <c r="X28" s="87">
        <f t="shared" si="7"/>
      </c>
      <c r="Y28" s="87">
        <f t="shared" si="8"/>
      </c>
    </row>
    <row r="29" spans="1:25" ht="18.75" customHeight="1">
      <c r="A29" s="46">
        <v>23</v>
      </c>
      <c r="B29" s="172" t="s">
        <v>471</v>
      </c>
      <c r="C29" s="198" t="s">
        <v>472</v>
      </c>
      <c r="D29" s="31"/>
      <c r="E29" s="32" t="s">
        <v>477</v>
      </c>
      <c r="F29" s="33"/>
      <c r="G29" s="43">
        <f t="shared" si="9"/>
      </c>
      <c r="H29" s="35"/>
      <c r="I29" s="36">
        <f t="shared" si="10"/>
      </c>
      <c r="J29" s="44"/>
      <c r="K29" s="33"/>
      <c r="L29" s="33"/>
      <c r="M29" s="43">
        <f t="shared" si="11"/>
      </c>
      <c r="N29" s="35"/>
      <c r="O29" s="153"/>
      <c r="P29" s="68">
        <f t="shared" si="12"/>
      </c>
      <c r="Q29" s="65">
        <f t="shared" si="13"/>
      </c>
      <c r="R29" s="161">
        <f t="shared" si="14"/>
      </c>
      <c r="S29" s="38">
        <f t="shared" si="15"/>
      </c>
      <c r="T29" s="39">
        <f t="shared" si="16"/>
      </c>
      <c r="V29" s="87">
        <f t="shared" si="5"/>
      </c>
      <c r="W29" s="87">
        <f t="shared" si="6"/>
      </c>
      <c r="X29" s="87">
        <f t="shared" si="7"/>
      </c>
      <c r="Y29" s="87">
        <f t="shared" si="8"/>
      </c>
    </row>
    <row r="30" spans="1:25" ht="18.75" customHeight="1">
      <c r="A30" s="54">
        <v>24</v>
      </c>
      <c r="B30" s="98" t="s">
        <v>133</v>
      </c>
      <c r="C30" s="99" t="s">
        <v>134</v>
      </c>
      <c r="D30" s="151"/>
      <c r="E30" s="55" t="s">
        <v>477</v>
      </c>
      <c r="F30" s="56"/>
      <c r="G30" s="73">
        <f t="shared" si="9"/>
      </c>
      <c r="H30" s="57"/>
      <c r="I30" s="58">
        <f t="shared" si="10"/>
      </c>
      <c r="J30" s="44"/>
      <c r="K30" s="91"/>
      <c r="L30" s="56"/>
      <c r="M30" s="73">
        <f t="shared" si="11"/>
      </c>
      <c r="N30" s="59"/>
      <c r="O30" s="44"/>
      <c r="P30" s="72">
        <f t="shared" si="12"/>
      </c>
      <c r="Q30" s="75">
        <f t="shared" si="13"/>
      </c>
      <c r="R30" s="76">
        <f t="shared" si="14"/>
      </c>
      <c r="S30" s="60">
        <f t="shared" si="15"/>
      </c>
      <c r="T30" s="61">
        <f t="shared" si="16"/>
      </c>
      <c r="V30" s="87">
        <f t="shared" si="5"/>
      </c>
      <c r="W30" s="87">
        <f t="shared" si="6"/>
      </c>
      <c r="X30" s="87">
        <f t="shared" si="7"/>
      </c>
      <c r="Y30" s="87">
        <f t="shared" si="8"/>
      </c>
    </row>
    <row r="31" spans="16:20" ht="12.75">
      <c r="P31" s="5"/>
      <c r="Q31" s="5"/>
      <c r="R31" s="5"/>
      <c r="S31" s="5"/>
      <c r="T31" s="5"/>
    </row>
    <row r="32" spans="2:20" ht="12.75">
      <c r="B32" s="6"/>
      <c r="C32" s="6"/>
      <c r="N32" s="5"/>
      <c r="O32" s="5"/>
      <c r="P32" s="5"/>
      <c r="Q32" s="5"/>
      <c r="R32" s="5"/>
      <c r="S32" s="5"/>
      <c r="T32" s="5"/>
    </row>
  </sheetData>
  <sheetProtection/>
  <mergeCells count="1">
    <mergeCell ref="V6:Y6"/>
  </mergeCells>
  <conditionalFormatting sqref="K7:K30 E7:E30">
    <cfRule type="cellIs" priority="1" dxfId="2" operator="lessThan" stopIfTrue="1">
      <formula>550</formula>
    </cfRule>
    <cfRule type="cellIs" priority="2" dxfId="1" operator="between" stopIfTrue="1">
      <formula>550</formula>
      <formula>599</formula>
    </cfRule>
    <cfRule type="cellIs" priority="3" dxfId="0" operator="greaterThanOrEqual" stopIfTrue="1">
      <formula>600</formula>
    </cfRule>
  </conditionalFormatting>
  <conditionalFormatting sqref="L7:L30 F7:F30">
    <cfRule type="cellIs" priority="4" dxfId="2" operator="lessThan" stopIfTrue="1">
      <formula>250</formula>
    </cfRule>
    <cfRule type="cellIs" priority="5" dxfId="1" operator="between" stopIfTrue="1">
      <formula>250</formula>
      <formula>299</formula>
    </cfRule>
    <cfRule type="cellIs" priority="6" dxfId="0" operator="greaterThanOrEqual" stopIfTrue="1">
      <formula>300</formula>
    </cfRule>
  </conditionalFormatting>
  <conditionalFormatting sqref="M27:M28 M23:M25 M20 M16:M18 M7 M9:M13">
    <cfRule type="cellIs" priority="8" dxfId="1" operator="between" stopIfTrue="1">
      <formula>800</formula>
      <formula>899</formula>
    </cfRule>
    <cfRule type="cellIs" priority="9" dxfId="0" operator="greaterThanOrEqual" stopIfTrue="1">
      <formula>900</formula>
    </cfRule>
  </conditionalFormatting>
  <conditionalFormatting sqref="I7:I30">
    <cfRule type="cellIs" priority="10" dxfId="1" operator="between" stopIfTrue="1">
      <formula>1</formula>
      <formula>8</formula>
    </cfRule>
    <cfRule type="cellIs" priority="11" dxfId="2" operator="greaterThanOrEqual" stopIfTrue="1">
      <formula>9</formula>
    </cfRule>
  </conditionalFormatting>
  <conditionalFormatting sqref="T7:T30">
    <cfRule type="cellIs" priority="12" dxfId="24" operator="between" stopIfTrue="1">
      <formula>1</formula>
      <formula>3</formula>
    </cfRule>
    <cfRule type="cellIs" priority="13" dxfId="2" operator="between" stopIfTrue="1">
      <formula>4</formula>
      <formula>8</formula>
    </cfRule>
    <cfRule type="cellIs" priority="14" dxfId="22" operator="greaterThanOrEqual" stopIfTrue="1">
      <formula>9</formula>
    </cfRule>
  </conditionalFormatting>
  <conditionalFormatting sqref="N10:N30">
    <cfRule type="cellIs" priority="15" dxfId="0" operator="equal" stopIfTrue="1">
      <formula>0</formula>
    </cfRule>
    <cfRule type="cellIs" priority="16" dxfId="1" operator="between" stopIfTrue="1">
      <formula>1</formula>
      <formula>2</formula>
    </cfRule>
    <cfRule type="cellIs" priority="17" dxfId="19" operator="greaterThan" stopIfTrue="1">
      <formula>2</formula>
    </cfRule>
  </conditionalFormatting>
  <conditionalFormatting sqref="M29:M30 M8 M14:M15 M19 M21:M22 M26 G7:G30">
    <cfRule type="cellIs" priority="18" dxfId="2" operator="lessThan" stopIfTrue="1">
      <formula>800</formula>
    </cfRule>
    <cfRule type="cellIs" priority="19" dxfId="1" operator="between" stopIfTrue="1">
      <formula>800</formula>
      <formula>899</formula>
    </cfRule>
    <cfRule type="cellIs" priority="20" dxfId="0" operator="greaterThanOrEqual" stopIfTrue="1">
      <formula>900</formula>
    </cfRule>
  </conditionalFormatting>
  <conditionalFormatting sqref="S7:S30 H7:H30">
    <cfRule type="cellIs" priority="21" dxfId="0" operator="equal" stopIfTrue="1">
      <formula>0</formula>
    </cfRule>
  </conditionalFormatting>
  <conditionalFormatting sqref="R7:R30">
    <cfRule type="cellIs" priority="22" dxfId="2" operator="lessThan" stopIfTrue="1">
      <formula>1600</formula>
    </cfRule>
    <cfRule type="cellIs" priority="23" dxfId="1" operator="between" stopIfTrue="1">
      <formula>1600</formula>
      <formula>1799</formula>
    </cfRule>
    <cfRule type="cellIs" priority="24" dxfId="0" operator="greaterThanOrEqual" stopIfTrue="1">
      <formula>1800</formula>
    </cfRule>
  </conditionalFormatting>
  <conditionalFormatting sqref="P7:P30">
    <cfRule type="cellIs" priority="25" dxfId="2" operator="lessThan" stopIfTrue="1">
      <formula>1100</formula>
    </cfRule>
    <cfRule type="cellIs" priority="26" dxfId="1" operator="between" stopIfTrue="1">
      <formula>1100</formula>
      <formula>1199</formula>
    </cfRule>
    <cfRule type="cellIs" priority="27" dxfId="0" operator="greaterThanOrEqual" stopIfTrue="1">
      <formula>1200</formula>
    </cfRule>
  </conditionalFormatting>
  <conditionalFormatting sqref="Q7:Q30">
    <cfRule type="cellIs" priority="28" dxfId="2" operator="lessThan" stopIfTrue="1">
      <formula>500</formula>
    </cfRule>
    <cfRule type="cellIs" priority="29" dxfId="1" operator="between" stopIfTrue="1">
      <formula>500</formula>
      <formula>599</formula>
    </cfRule>
    <cfRule type="cellIs" priority="30" dxfId="0" operator="greaterThanOrEqual" stopIfTrue="1">
      <formula>600</formula>
    </cfRule>
  </conditionalFormatting>
  <printOptions/>
  <pageMargins left="0.47" right="0.32" top="0.38" bottom="0.38" header="0.37" footer="0.41"/>
  <pageSetup horizontalDpi="300" verticalDpi="300" orientation="landscape" paperSize="9" r:id="rId1"/>
  <headerFooter alignWithMargins="0">
    <oddFooter>&amp;L&amp;8&amp;F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2">
      <selection activeCell="AA15" sqref="AA15"/>
    </sheetView>
  </sheetViews>
  <sheetFormatPr defaultColWidth="11.421875" defaultRowHeight="12.75"/>
  <cols>
    <col min="1" max="1" width="2.7109375" style="6" customWidth="1"/>
    <col min="2" max="2" width="24.140625" style="5" customWidth="1"/>
    <col min="3" max="3" width="21.281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5.8515625" style="6" customWidth="1"/>
    <col min="14" max="14" width="3.8515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4.28125" style="5" customWidth="1"/>
    <col min="22" max="22" width="11.421875" style="5" hidden="1" customWidth="1"/>
    <col min="23" max="23" width="4.421875" style="5" hidden="1" customWidth="1"/>
    <col min="24" max="24" width="11.421875" style="5" hidden="1" customWidth="1"/>
    <col min="25" max="25" width="4.28125" style="5" hidden="1" customWidth="1"/>
    <col min="26" max="16384" width="11.421875" style="5" customWidth="1"/>
  </cols>
  <sheetData>
    <row r="1" spans="1:20" ht="24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</row>
    <row r="2" ht="6.75" customHeight="1"/>
    <row r="3" spans="1:16" s="8" customFormat="1" ht="15.75" customHeight="1">
      <c r="A3" s="7" t="s">
        <v>165</v>
      </c>
      <c r="B3" s="7"/>
      <c r="C3" s="7"/>
      <c r="D3" s="109" t="s">
        <v>170</v>
      </c>
      <c r="E3" s="109"/>
      <c r="F3" s="109"/>
      <c r="G3" s="109"/>
      <c r="H3" s="109"/>
      <c r="I3" s="109"/>
      <c r="J3" s="109"/>
      <c r="K3" s="7" t="s">
        <v>0</v>
      </c>
      <c r="L3" s="7"/>
      <c r="M3" s="7"/>
      <c r="N3" s="7"/>
      <c r="O3" s="7"/>
      <c r="P3" s="7"/>
    </row>
    <row r="4" ht="6.75" customHeight="1"/>
    <row r="5" spans="1:20" s="8" customFormat="1" ht="18.75" customHeight="1">
      <c r="A5" s="10" t="s">
        <v>19</v>
      </c>
      <c r="B5" s="129"/>
      <c r="C5" s="130"/>
      <c r="D5" s="13" t="s">
        <v>1</v>
      </c>
      <c r="E5" s="131"/>
      <c r="F5" s="131"/>
      <c r="G5" s="131"/>
      <c r="H5" s="131"/>
      <c r="I5" s="132"/>
      <c r="J5" s="133"/>
      <c r="K5" s="13" t="s">
        <v>166</v>
      </c>
      <c r="L5" s="131"/>
      <c r="M5" s="131"/>
      <c r="N5" s="132"/>
      <c r="O5" s="134"/>
      <c r="P5" s="13" t="s">
        <v>2</v>
      </c>
      <c r="Q5" s="131"/>
      <c r="R5" s="131"/>
      <c r="S5" s="131"/>
      <c r="T5" s="132"/>
    </row>
    <row r="6" spans="1:25" s="27" customFormat="1" ht="18.75" customHeight="1">
      <c r="A6" s="135" t="s">
        <v>3</v>
      </c>
      <c r="B6" s="136" t="s">
        <v>4</v>
      </c>
      <c r="C6" s="137" t="s">
        <v>5</v>
      </c>
      <c r="D6" s="138" t="s">
        <v>6</v>
      </c>
      <c r="E6" s="139" t="s">
        <v>7</v>
      </c>
      <c r="F6" s="140" t="s">
        <v>8</v>
      </c>
      <c r="G6" s="140" t="s">
        <v>9</v>
      </c>
      <c r="H6" s="140" t="s">
        <v>10</v>
      </c>
      <c r="I6" s="141" t="s">
        <v>11</v>
      </c>
      <c r="J6" s="142"/>
      <c r="K6" s="139" t="s">
        <v>7</v>
      </c>
      <c r="L6" s="140" t="s">
        <v>8</v>
      </c>
      <c r="M6" s="140" t="s">
        <v>9</v>
      </c>
      <c r="N6" s="141" t="s">
        <v>10</v>
      </c>
      <c r="O6" s="142"/>
      <c r="P6" s="140" t="s">
        <v>7</v>
      </c>
      <c r="Q6" s="140" t="s">
        <v>12</v>
      </c>
      <c r="R6" s="140" t="s">
        <v>13</v>
      </c>
      <c r="S6" s="140" t="s">
        <v>10</v>
      </c>
      <c r="T6" s="141" t="s">
        <v>14</v>
      </c>
      <c r="V6" s="393" t="s">
        <v>79</v>
      </c>
      <c r="W6" s="394"/>
      <c r="X6" s="394"/>
      <c r="Y6" s="394"/>
    </row>
    <row r="7" spans="1:25" s="8" customFormat="1" ht="18.75" customHeight="1">
      <c r="A7" s="46">
        <v>25</v>
      </c>
      <c r="B7" s="143" t="s">
        <v>424</v>
      </c>
      <c r="C7" s="97" t="s">
        <v>145</v>
      </c>
      <c r="D7" s="31"/>
      <c r="E7" s="32">
        <v>604</v>
      </c>
      <c r="F7" s="33">
        <v>343</v>
      </c>
      <c r="G7" s="43">
        <f aca="true" t="shared" si="0" ref="G7:G14">IF(SUM(E7,F7)&gt;0,SUM(E7,F7),"")</f>
        <v>947</v>
      </c>
      <c r="H7" s="144">
        <v>3</v>
      </c>
      <c r="I7" s="36">
        <f aca="true" t="shared" si="1" ref="I7:I14">IF(W7&gt;0,W7,"")</f>
        <v>1</v>
      </c>
      <c r="J7" s="148"/>
      <c r="K7" s="33">
        <v>590</v>
      </c>
      <c r="L7" s="33">
        <v>274</v>
      </c>
      <c r="M7" s="43">
        <f aca="true" t="shared" si="2" ref="M7:M14">IF(SUM(K7,L7)&gt;0,SUM(K7,L7),"")</f>
        <v>864</v>
      </c>
      <c r="N7" s="35">
        <v>4</v>
      </c>
      <c r="O7" s="44"/>
      <c r="P7" s="64">
        <f aca="true" t="shared" si="3" ref="P7:S14">IF(AND(ISNUMBER(E7),ISNUMBER(K7)),SUM(E7,K7),"")</f>
        <v>1194</v>
      </c>
      <c r="Q7" s="65">
        <f t="shared" si="3"/>
        <v>617</v>
      </c>
      <c r="R7" s="161">
        <f t="shared" si="3"/>
        <v>1811</v>
      </c>
      <c r="S7" s="38">
        <f t="shared" si="3"/>
        <v>7</v>
      </c>
      <c r="T7" s="39">
        <f aca="true" t="shared" si="4" ref="T7:T14">IF(Y7&gt;0,Y7,"")</f>
        <v>1</v>
      </c>
      <c r="U7" s="5"/>
      <c r="V7" s="87">
        <f aca="true" t="shared" si="5" ref="V7:V30">IF(SUM(G7)&gt;0,100000*G7+1000*F7-H7,"")</f>
        <v>95042997</v>
      </c>
      <c r="W7" s="87">
        <f aca="true" t="shared" si="6" ref="W7:W30">IF(SUM(G7)&gt;0,RANK(V7,$V$7:$V$30,0),"")</f>
        <v>1</v>
      </c>
      <c r="X7" s="87">
        <f aca="true" t="shared" si="7" ref="X7:X30">IF(AND(SUM(Q7)&gt;0,ISNUMBER(S7)),100000*R7+1000*Q7-S7,"")</f>
        <v>181716993</v>
      </c>
      <c r="Y7" s="87">
        <f aca="true" t="shared" si="8" ref="Y7:Y30">IF(AND(SUM(Q7)&gt;0,ISNUMBER(S7)),RANK(X7,$X$7:$X$30,0),"")</f>
        <v>1</v>
      </c>
    </row>
    <row r="8" spans="1:25" ht="18.75" customHeight="1">
      <c r="A8" s="40">
        <v>26</v>
      </c>
      <c r="B8" s="52" t="s">
        <v>137</v>
      </c>
      <c r="C8" s="97" t="s">
        <v>138</v>
      </c>
      <c r="D8" s="31"/>
      <c r="E8" s="32">
        <v>613</v>
      </c>
      <c r="F8" s="33">
        <v>313</v>
      </c>
      <c r="G8" s="43">
        <f t="shared" si="0"/>
        <v>926</v>
      </c>
      <c r="H8" s="147">
        <v>4</v>
      </c>
      <c r="I8" s="36">
        <f t="shared" si="1"/>
        <v>2</v>
      </c>
      <c r="J8" s="148"/>
      <c r="K8" s="33">
        <v>568</v>
      </c>
      <c r="L8" s="33">
        <v>261</v>
      </c>
      <c r="M8" s="43">
        <f t="shared" si="2"/>
        <v>829</v>
      </c>
      <c r="N8" s="35">
        <v>6</v>
      </c>
      <c r="O8" s="44"/>
      <c r="P8" s="162">
        <f t="shared" si="3"/>
        <v>1181</v>
      </c>
      <c r="Q8" s="65">
        <f t="shared" si="3"/>
        <v>574</v>
      </c>
      <c r="R8" s="161">
        <f t="shared" si="3"/>
        <v>1755</v>
      </c>
      <c r="S8" s="38">
        <f t="shared" si="3"/>
        <v>10</v>
      </c>
      <c r="T8" s="39">
        <f t="shared" si="4"/>
        <v>2</v>
      </c>
      <c r="V8" s="87">
        <f t="shared" si="5"/>
        <v>92912996</v>
      </c>
      <c r="W8" s="87">
        <f t="shared" si="6"/>
        <v>2</v>
      </c>
      <c r="X8" s="87">
        <f t="shared" si="7"/>
        <v>176073990</v>
      </c>
      <c r="Y8" s="87">
        <f t="shared" si="8"/>
        <v>2</v>
      </c>
    </row>
    <row r="9" spans="1:25" ht="18.75" customHeight="1">
      <c r="A9" s="46">
        <v>27</v>
      </c>
      <c r="B9" s="52" t="s">
        <v>342</v>
      </c>
      <c r="C9" s="97" t="s">
        <v>343</v>
      </c>
      <c r="D9" s="31">
        <v>0.5625</v>
      </c>
      <c r="E9" s="32">
        <v>583</v>
      </c>
      <c r="F9" s="33">
        <v>321</v>
      </c>
      <c r="G9" s="43">
        <f t="shared" si="0"/>
        <v>904</v>
      </c>
      <c r="H9" s="147">
        <v>6</v>
      </c>
      <c r="I9" s="36">
        <f t="shared" si="1"/>
        <v>3</v>
      </c>
      <c r="J9" s="145"/>
      <c r="K9" s="33">
        <v>560</v>
      </c>
      <c r="L9" s="33">
        <v>262</v>
      </c>
      <c r="M9" s="43">
        <f t="shared" si="2"/>
        <v>822</v>
      </c>
      <c r="N9" s="35">
        <v>6</v>
      </c>
      <c r="O9" s="37"/>
      <c r="P9" s="162">
        <f t="shared" si="3"/>
        <v>1143</v>
      </c>
      <c r="Q9" s="65">
        <f t="shared" si="3"/>
        <v>583</v>
      </c>
      <c r="R9" s="161">
        <f t="shared" si="3"/>
        <v>1726</v>
      </c>
      <c r="S9" s="38">
        <f t="shared" si="3"/>
        <v>12</v>
      </c>
      <c r="T9" s="39">
        <f t="shared" si="4"/>
        <v>3</v>
      </c>
      <c r="V9" s="87">
        <f t="shared" si="5"/>
        <v>90720994</v>
      </c>
      <c r="W9" s="87">
        <f t="shared" si="6"/>
        <v>3</v>
      </c>
      <c r="X9" s="87">
        <f t="shared" si="7"/>
        <v>173182988</v>
      </c>
      <c r="Y9" s="87">
        <f t="shared" si="8"/>
        <v>3</v>
      </c>
    </row>
    <row r="10" spans="1:25" ht="18.75" customHeight="1">
      <c r="A10" s="40">
        <v>28</v>
      </c>
      <c r="B10" s="52" t="s">
        <v>86</v>
      </c>
      <c r="C10" s="97" t="s">
        <v>18</v>
      </c>
      <c r="D10" s="31"/>
      <c r="E10" s="32">
        <v>595</v>
      </c>
      <c r="F10" s="33">
        <v>280</v>
      </c>
      <c r="G10" s="43">
        <f t="shared" si="0"/>
        <v>875</v>
      </c>
      <c r="H10" s="147">
        <v>9</v>
      </c>
      <c r="I10" s="36">
        <f t="shared" si="1"/>
        <v>7</v>
      </c>
      <c r="J10" s="148"/>
      <c r="K10" s="33">
        <v>556</v>
      </c>
      <c r="L10" s="33">
        <v>295</v>
      </c>
      <c r="M10" s="43">
        <f t="shared" si="2"/>
        <v>851</v>
      </c>
      <c r="N10" s="35">
        <v>8</v>
      </c>
      <c r="O10" s="44"/>
      <c r="P10" s="162">
        <f t="shared" si="3"/>
        <v>1151</v>
      </c>
      <c r="Q10" s="65">
        <f t="shared" si="3"/>
        <v>575</v>
      </c>
      <c r="R10" s="161">
        <f t="shared" si="3"/>
        <v>1726</v>
      </c>
      <c r="S10" s="38">
        <f t="shared" si="3"/>
        <v>17</v>
      </c>
      <c r="T10" s="39">
        <f t="shared" si="4"/>
        <v>4</v>
      </c>
      <c r="V10" s="87">
        <f t="shared" si="5"/>
        <v>87779991</v>
      </c>
      <c r="W10" s="87">
        <f t="shared" si="6"/>
        <v>7</v>
      </c>
      <c r="X10" s="87">
        <f t="shared" si="7"/>
        <v>173174983</v>
      </c>
      <c r="Y10" s="87">
        <f t="shared" si="8"/>
        <v>4</v>
      </c>
    </row>
    <row r="11" spans="1:25" ht="18.75" customHeight="1">
      <c r="A11" s="46">
        <v>29</v>
      </c>
      <c r="B11" s="171" t="s">
        <v>212</v>
      </c>
      <c r="C11" s="173" t="s">
        <v>18</v>
      </c>
      <c r="D11" s="31"/>
      <c r="E11" s="32">
        <v>603</v>
      </c>
      <c r="F11" s="33">
        <v>276</v>
      </c>
      <c r="G11" s="43">
        <f t="shared" si="0"/>
        <v>879</v>
      </c>
      <c r="H11" s="147">
        <v>16</v>
      </c>
      <c r="I11" s="36">
        <f t="shared" si="1"/>
        <v>6</v>
      </c>
      <c r="J11" s="148"/>
      <c r="K11" s="33">
        <v>590</v>
      </c>
      <c r="L11" s="33">
        <v>253</v>
      </c>
      <c r="M11" s="43">
        <f t="shared" si="2"/>
        <v>843</v>
      </c>
      <c r="N11" s="35">
        <v>8</v>
      </c>
      <c r="O11" s="44"/>
      <c r="P11" s="162">
        <f t="shared" si="3"/>
        <v>1193</v>
      </c>
      <c r="Q11" s="65">
        <f t="shared" si="3"/>
        <v>529</v>
      </c>
      <c r="R11" s="161">
        <f t="shared" si="3"/>
        <v>1722</v>
      </c>
      <c r="S11" s="38">
        <f t="shared" si="3"/>
        <v>24</v>
      </c>
      <c r="T11" s="39">
        <f t="shared" si="4"/>
        <v>5</v>
      </c>
      <c r="V11" s="87">
        <f t="shared" si="5"/>
        <v>88175984</v>
      </c>
      <c r="W11" s="87">
        <f t="shared" si="6"/>
        <v>6</v>
      </c>
      <c r="X11" s="87">
        <f t="shared" si="7"/>
        <v>172728976</v>
      </c>
      <c r="Y11" s="87">
        <f t="shared" si="8"/>
        <v>5</v>
      </c>
    </row>
    <row r="12" spans="1:25" ht="18.75" customHeight="1">
      <c r="A12" s="40">
        <v>30</v>
      </c>
      <c r="B12" s="52" t="s">
        <v>211</v>
      </c>
      <c r="C12" s="97" t="s">
        <v>210</v>
      </c>
      <c r="D12" s="31"/>
      <c r="E12" s="32">
        <v>595</v>
      </c>
      <c r="F12" s="33">
        <v>285</v>
      </c>
      <c r="G12" s="43">
        <f t="shared" si="0"/>
        <v>880</v>
      </c>
      <c r="H12" s="147">
        <v>4</v>
      </c>
      <c r="I12" s="36">
        <f t="shared" si="1"/>
        <v>5</v>
      </c>
      <c r="J12" s="148"/>
      <c r="K12" s="33">
        <v>578</v>
      </c>
      <c r="L12" s="33">
        <v>258</v>
      </c>
      <c r="M12" s="43">
        <f t="shared" si="2"/>
        <v>836</v>
      </c>
      <c r="N12" s="35">
        <v>8</v>
      </c>
      <c r="O12" s="44"/>
      <c r="P12" s="162">
        <f t="shared" si="3"/>
        <v>1173</v>
      </c>
      <c r="Q12" s="65">
        <f t="shared" si="3"/>
        <v>543</v>
      </c>
      <c r="R12" s="161">
        <f t="shared" si="3"/>
        <v>1716</v>
      </c>
      <c r="S12" s="38">
        <f t="shared" si="3"/>
        <v>12</v>
      </c>
      <c r="T12" s="39">
        <f t="shared" si="4"/>
        <v>6</v>
      </c>
      <c r="V12" s="87">
        <f t="shared" si="5"/>
        <v>88284996</v>
      </c>
      <c r="W12" s="87">
        <f t="shared" si="6"/>
        <v>5</v>
      </c>
      <c r="X12" s="87">
        <f t="shared" si="7"/>
        <v>172142988</v>
      </c>
      <c r="Y12" s="87">
        <f t="shared" si="8"/>
        <v>6</v>
      </c>
    </row>
    <row r="13" spans="1:25" ht="18.75" customHeight="1">
      <c r="A13" s="46">
        <v>31</v>
      </c>
      <c r="B13" s="52" t="s">
        <v>233</v>
      </c>
      <c r="C13" s="97" t="s">
        <v>225</v>
      </c>
      <c r="D13" s="49"/>
      <c r="E13" s="32">
        <v>599</v>
      </c>
      <c r="F13" s="33">
        <v>271</v>
      </c>
      <c r="G13" s="43">
        <f t="shared" si="0"/>
        <v>870</v>
      </c>
      <c r="H13" s="147">
        <v>11</v>
      </c>
      <c r="I13" s="36">
        <f t="shared" si="1"/>
        <v>8</v>
      </c>
      <c r="J13" s="148"/>
      <c r="K13" s="33">
        <v>573</v>
      </c>
      <c r="L13" s="33">
        <v>255</v>
      </c>
      <c r="M13" s="43">
        <f t="shared" si="2"/>
        <v>828</v>
      </c>
      <c r="N13" s="35">
        <v>7</v>
      </c>
      <c r="O13" s="44"/>
      <c r="P13" s="162">
        <f t="shared" si="3"/>
        <v>1172</v>
      </c>
      <c r="Q13" s="65">
        <f t="shared" si="3"/>
        <v>526</v>
      </c>
      <c r="R13" s="161">
        <f t="shared" si="3"/>
        <v>1698</v>
      </c>
      <c r="S13" s="38">
        <f t="shared" si="3"/>
        <v>18</v>
      </c>
      <c r="T13" s="39">
        <f t="shared" si="4"/>
        <v>7</v>
      </c>
      <c r="V13" s="87">
        <f t="shared" si="5"/>
        <v>87270989</v>
      </c>
      <c r="W13" s="87">
        <f t="shared" si="6"/>
        <v>8</v>
      </c>
      <c r="X13" s="87">
        <f t="shared" si="7"/>
        <v>170325982</v>
      </c>
      <c r="Y13" s="87">
        <f t="shared" si="8"/>
        <v>7</v>
      </c>
    </row>
    <row r="14" spans="1:25" ht="18.75" customHeight="1">
      <c r="A14" s="40">
        <v>32</v>
      </c>
      <c r="B14" s="52" t="s">
        <v>299</v>
      </c>
      <c r="C14" s="97" t="s">
        <v>138</v>
      </c>
      <c r="D14" s="31"/>
      <c r="E14" s="32">
        <v>574</v>
      </c>
      <c r="F14" s="33">
        <v>306</v>
      </c>
      <c r="G14" s="43">
        <f t="shared" si="0"/>
        <v>880</v>
      </c>
      <c r="H14" s="147">
        <v>3</v>
      </c>
      <c r="I14" s="36">
        <f t="shared" si="1"/>
        <v>4</v>
      </c>
      <c r="J14" s="148"/>
      <c r="K14" s="33">
        <v>585</v>
      </c>
      <c r="L14" s="33">
        <v>227</v>
      </c>
      <c r="M14" s="43">
        <f t="shared" si="2"/>
        <v>812</v>
      </c>
      <c r="N14" s="35">
        <v>15</v>
      </c>
      <c r="O14" s="44"/>
      <c r="P14" s="162">
        <f t="shared" si="3"/>
        <v>1159</v>
      </c>
      <c r="Q14" s="65">
        <f t="shared" si="3"/>
        <v>533</v>
      </c>
      <c r="R14" s="161">
        <f t="shared" si="3"/>
        <v>1692</v>
      </c>
      <c r="S14" s="38">
        <f t="shared" si="3"/>
        <v>18</v>
      </c>
      <c r="T14" s="39">
        <f t="shared" si="4"/>
        <v>8</v>
      </c>
      <c r="V14" s="87">
        <f t="shared" si="5"/>
        <v>88305997</v>
      </c>
      <c r="W14" s="87">
        <f t="shared" si="6"/>
        <v>4</v>
      </c>
      <c r="X14" s="87">
        <f t="shared" si="7"/>
        <v>169732982</v>
      </c>
      <c r="Y14" s="87">
        <f t="shared" si="8"/>
        <v>8</v>
      </c>
    </row>
    <row r="15" spans="1:25" ht="18.75" customHeight="1">
      <c r="A15" s="46">
        <v>33</v>
      </c>
      <c r="B15" s="52" t="s">
        <v>300</v>
      </c>
      <c r="C15" s="97" t="s">
        <v>282</v>
      </c>
      <c r="D15" s="31"/>
      <c r="E15" s="32">
        <v>587</v>
      </c>
      <c r="F15" s="33">
        <v>281</v>
      </c>
      <c r="G15" s="43">
        <f aca="true" t="shared" si="9" ref="G15:G30">IF(SUM(E15,F15)&gt;0,SUM(E15,F15),"")</f>
        <v>868</v>
      </c>
      <c r="H15" s="147">
        <v>9</v>
      </c>
      <c r="I15" s="36">
        <f aca="true" t="shared" si="10" ref="I15:I30">IF(W15&gt;0,W15,"")</f>
        <v>9</v>
      </c>
      <c r="J15" s="148"/>
      <c r="K15" s="33"/>
      <c r="L15" s="33"/>
      <c r="M15" s="43">
        <f aca="true" t="shared" si="11" ref="M15:M30">IF(SUM(K15,L15)&gt;0,SUM(K15,L15),"")</f>
      </c>
      <c r="N15" s="35"/>
      <c r="O15" s="44"/>
      <c r="P15" s="162">
        <f aca="true" t="shared" si="12" ref="P15:P30">IF(AND(ISNUMBER(E15),ISNUMBER(K15)),SUM(E15,K15),"")</f>
      </c>
      <c r="Q15" s="65">
        <f aca="true" t="shared" si="13" ref="Q15:Q30">IF(AND(ISNUMBER(F15),ISNUMBER(L15)),SUM(F15,L15),"")</f>
      </c>
      <c r="R15" s="161">
        <f aca="true" t="shared" si="14" ref="R15:R30">IF(AND(ISNUMBER(G15),ISNUMBER(M15)),SUM(G15,M15),"")</f>
      </c>
      <c r="S15" s="38">
        <f aca="true" t="shared" si="15" ref="S15:S30">IF(AND(ISNUMBER(H15),ISNUMBER(N15)),SUM(H15,N15),"")</f>
      </c>
      <c r="T15" s="39">
        <f aca="true" t="shared" si="16" ref="T15:T30">IF(Y15&gt;0,Y15,"")</f>
      </c>
      <c r="V15" s="87">
        <f t="shared" si="5"/>
        <v>87080991</v>
      </c>
      <c r="W15" s="87">
        <f t="shared" si="6"/>
        <v>9</v>
      </c>
      <c r="X15" s="87">
        <f t="shared" si="7"/>
      </c>
      <c r="Y15" s="87">
        <f t="shared" si="8"/>
      </c>
    </row>
    <row r="16" spans="1:25" ht="18.75" customHeight="1">
      <c r="A16" s="40">
        <v>34</v>
      </c>
      <c r="B16" s="52" t="s">
        <v>298</v>
      </c>
      <c r="C16" s="97" t="s">
        <v>289</v>
      </c>
      <c r="D16" s="31"/>
      <c r="E16" s="32">
        <v>589</v>
      </c>
      <c r="F16" s="33">
        <v>269</v>
      </c>
      <c r="G16" s="43">
        <f t="shared" si="9"/>
        <v>858</v>
      </c>
      <c r="H16" s="147">
        <v>9</v>
      </c>
      <c r="I16" s="36">
        <f t="shared" si="10"/>
        <v>10</v>
      </c>
      <c r="J16" s="148"/>
      <c r="K16" s="33"/>
      <c r="L16" s="33"/>
      <c r="M16" s="43">
        <f t="shared" si="11"/>
      </c>
      <c r="N16" s="35"/>
      <c r="O16" s="44"/>
      <c r="P16" s="162">
        <f t="shared" si="12"/>
      </c>
      <c r="Q16" s="65">
        <f t="shared" si="13"/>
      </c>
      <c r="R16" s="161">
        <f t="shared" si="14"/>
      </c>
      <c r="S16" s="38">
        <f t="shared" si="15"/>
      </c>
      <c r="T16" s="39">
        <f t="shared" si="16"/>
      </c>
      <c r="V16" s="87">
        <f t="shared" si="5"/>
        <v>86068991</v>
      </c>
      <c r="W16" s="87">
        <f t="shared" si="6"/>
        <v>10</v>
      </c>
      <c r="X16" s="87">
        <f t="shared" si="7"/>
      </c>
      <c r="Y16" s="87">
        <f t="shared" si="8"/>
      </c>
    </row>
    <row r="17" spans="1:25" ht="18.75" customHeight="1">
      <c r="A17" s="46">
        <v>35</v>
      </c>
      <c r="B17" s="52" t="s">
        <v>334</v>
      </c>
      <c r="C17" s="97" t="s">
        <v>335</v>
      </c>
      <c r="D17" s="31">
        <v>0.375</v>
      </c>
      <c r="E17" s="32">
        <v>592</v>
      </c>
      <c r="F17" s="33">
        <v>265</v>
      </c>
      <c r="G17" s="34">
        <f t="shared" si="9"/>
        <v>857</v>
      </c>
      <c r="H17" s="147">
        <v>10</v>
      </c>
      <c r="I17" s="36">
        <f t="shared" si="10"/>
        <v>11</v>
      </c>
      <c r="J17" s="148"/>
      <c r="K17" s="33"/>
      <c r="L17" s="33"/>
      <c r="M17" s="43">
        <f t="shared" si="11"/>
      </c>
      <c r="N17" s="160"/>
      <c r="O17" s="44"/>
      <c r="P17" s="162">
        <f t="shared" si="12"/>
      </c>
      <c r="Q17" s="65">
        <f t="shared" si="13"/>
      </c>
      <c r="R17" s="161">
        <f t="shared" si="14"/>
      </c>
      <c r="S17" s="38">
        <f t="shared" si="15"/>
      </c>
      <c r="T17" s="39">
        <f t="shared" si="16"/>
      </c>
      <c r="V17" s="87">
        <f t="shared" si="5"/>
        <v>85964990</v>
      </c>
      <c r="W17" s="87">
        <f t="shared" si="6"/>
        <v>11</v>
      </c>
      <c r="X17" s="87">
        <f t="shared" si="7"/>
      </c>
      <c r="Y17" s="87">
        <f t="shared" si="8"/>
      </c>
    </row>
    <row r="18" spans="1:25" ht="18.75" customHeight="1">
      <c r="A18" s="40">
        <v>36</v>
      </c>
      <c r="B18" s="52" t="s">
        <v>209</v>
      </c>
      <c r="C18" s="97" t="s">
        <v>184</v>
      </c>
      <c r="D18" s="31">
        <v>0.6875</v>
      </c>
      <c r="E18" s="32">
        <v>602</v>
      </c>
      <c r="F18" s="33">
        <v>253</v>
      </c>
      <c r="G18" s="43">
        <f t="shared" si="9"/>
        <v>855</v>
      </c>
      <c r="H18" s="147">
        <v>13</v>
      </c>
      <c r="I18" s="36">
        <f t="shared" si="10"/>
        <v>12</v>
      </c>
      <c r="J18" s="148"/>
      <c r="K18" s="33"/>
      <c r="L18" s="33"/>
      <c r="M18" s="43">
        <f t="shared" si="11"/>
      </c>
      <c r="N18" s="96"/>
      <c r="P18" s="162">
        <f t="shared" si="12"/>
      </c>
      <c r="Q18" s="65">
        <f t="shared" si="13"/>
      </c>
      <c r="R18" s="161">
        <f t="shared" si="14"/>
      </c>
      <c r="S18" s="38">
        <f t="shared" si="15"/>
      </c>
      <c r="T18" s="39">
        <f t="shared" si="16"/>
      </c>
      <c r="V18" s="87">
        <f t="shared" si="5"/>
        <v>85752987</v>
      </c>
      <c r="W18" s="87">
        <f t="shared" si="6"/>
        <v>12</v>
      </c>
      <c r="X18" s="87">
        <f t="shared" si="7"/>
      </c>
      <c r="Y18" s="87">
        <f t="shared" si="8"/>
      </c>
    </row>
    <row r="19" spans="1:25" ht="18.75" customHeight="1">
      <c r="A19" s="46">
        <v>37</v>
      </c>
      <c r="B19" s="52" t="s">
        <v>425</v>
      </c>
      <c r="C19" s="97" t="s">
        <v>145</v>
      </c>
      <c r="D19" s="31"/>
      <c r="E19" s="32">
        <v>572</v>
      </c>
      <c r="F19" s="33">
        <v>282</v>
      </c>
      <c r="G19" s="43">
        <f t="shared" si="9"/>
        <v>854</v>
      </c>
      <c r="H19" s="147">
        <v>7</v>
      </c>
      <c r="I19" s="36">
        <f t="shared" si="10"/>
        <v>13</v>
      </c>
      <c r="J19" s="148"/>
      <c r="K19" s="33"/>
      <c r="L19" s="33"/>
      <c r="M19" s="43">
        <f t="shared" si="11"/>
      </c>
      <c r="N19" s="35"/>
      <c r="O19" s="44"/>
      <c r="P19" s="162">
        <f t="shared" si="12"/>
      </c>
      <c r="Q19" s="65">
        <f t="shared" si="13"/>
      </c>
      <c r="R19" s="161">
        <f t="shared" si="14"/>
      </c>
      <c r="S19" s="38">
        <f t="shared" si="15"/>
      </c>
      <c r="T19" s="39">
        <f t="shared" si="16"/>
      </c>
      <c r="V19" s="87">
        <f t="shared" si="5"/>
        <v>85681993</v>
      </c>
      <c r="W19" s="87">
        <f t="shared" si="6"/>
        <v>13</v>
      </c>
      <c r="X19" s="87">
        <f t="shared" si="7"/>
      </c>
      <c r="Y19" s="87">
        <f t="shared" si="8"/>
      </c>
    </row>
    <row r="20" spans="1:25" ht="18.75" customHeight="1">
      <c r="A20" s="40">
        <v>38</v>
      </c>
      <c r="B20" s="52" t="s">
        <v>338</v>
      </c>
      <c r="C20" s="97" t="s">
        <v>339</v>
      </c>
      <c r="D20" s="31">
        <v>0.4375</v>
      </c>
      <c r="E20" s="32">
        <v>580</v>
      </c>
      <c r="F20" s="33">
        <v>264</v>
      </c>
      <c r="G20" s="43">
        <f t="shared" si="9"/>
        <v>844</v>
      </c>
      <c r="H20" s="147">
        <v>8</v>
      </c>
      <c r="I20" s="36">
        <f t="shared" si="10"/>
        <v>14</v>
      </c>
      <c r="J20" s="148"/>
      <c r="K20" s="33"/>
      <c r="L20" s="33"/>
      <c r="M20" s="43">
        <f t="shared" si="11"/>
      </c>
      <c r="N20" s="35"/>
      <c r="O20" s="44"/>
      <c r="P20" s="162">
        <f t="shared" si="12"/>
      </c>
      <c r="Q20" s="65">
        <f t="shared" si="13"/>
      </c>
      <c r="R20" s="161">
        <f t="shared" si="14"/>
      </c>
      <c r="S20" s="38">
        <f t="shared" si="15"/>
      </c>
      <c r="T20" s="39">
        <f t="shared" si="16"/>
      </c>
      <c r="V20" s="87">
        <f t="shared" si="5"/>
        <v>84663992</v>
      </c>
      <c r="W20" s="87">
        <f t="shared" si="6"/>
        <v>14</v>
      </c>
      <c r="X20" s="87">
        <f t="shared" si="7"/>
      </c>
      <c r="Y20" s="87">
        <f t="shared" si="8"/>
      </c>
    </row>
    <row r="21" spans="1:25" ht="18.75" customHeight="1">
      <c r="A21" s="46">
        <v>39</v>
      </c>
      <c r="B21" s="52" t="s">
        <v>337</v>
      </c>
      <c r="C21" s="97" t="s">
        <v>336</v>
      </c>
      <c r="D21" s="31"/>
      <c r="E21" s="32">
        <v>585</v>
      </c>
      <c r="F21" s="33">
        <v>255</v>
      </c>
      <c r="G21" s="43">
        <f t="shared" si="9"/>
        <v>840</v>
      </c>
      <c r="H21" s="147">
        <v>12</v>
      </c>
      <c r="I21" s="36">
        <f t="shared" si="10"/>
        <v>15</v>
      </c>
      <c r="J21" s="148"/>
      <c r="K21" s="33"/>
      <c r="L21" s="33"/>
      <c r="M21" s="43">
        <f t="shared" si="11"/>
      </c>
      <c r="N21" s="35"/>
      <c r="O21" s="44"/>
      <c r="P21" s="162">
        <f t="shared" si="12"/>
      </c>
      <c r="Q21" s="65">
        <f t="shared" si="13"/>
      </c>
      <c r="R21" s="161">
        <f t="shared" si="14"/>
      </c>
      <c r="S21" s="38">
        <f t="shared" si="15"/>
      </c>
      <c r="T21" s="39">
        <f t="shared" si="16"/>
      </c>
      <c r="V21" s="87">
        <f t="shared" si="5"/>
        <v>84254988</v>
      </c>
      <c r="W21" s="87">
        <f t="shared" si="6"/>
        <v>15</v>
      </c>
      <c r="X21" s="87">
        <f t="shared" si="7"/>
      </c>
      <c r="Y21" s="87">
        <f t="shared" si="8"/>
      </c>
    </row>
    <row r="22" spans="1:25" ht="18.75" customHeight="1">
      <c r="A22" s="40">
        <v>40</v>
      </c>
      <c r="B22" s="52" t="s">
        <v>341</v>
      </c>
      <c r="C22" s="97" t="s">
        <v>340</v>
      </c>
      <c r="D22" s="31"/>
      <c r="E22" s="32">
        <v>569</v>
      </c>
      <c r="F22" s="33">
        <v>268</v>
      </c>
      <c r="G22" s="43">
        <f t="shared" si="9"/>
        <v>837</v>
      </c>
      <c r="H22" s="147">
        <v>13</v>
      </c>
      <c r="I22" s="36">
        <f t="shared" si="10"/>
        <v>16</v>
      </c>
      <c r="J22" s="148"/>
      <c r="K22" s="33"/>
      <c r="L22" s="33"/>
      <c r="M22" s="43">
        <f t="shared" si="11"/>
      </c>
      <c r="N22" s="35"/>
      <c r="O22" s="44"/>
      <c r="P22" s="162">
        <f t="shared" si="12"/>
      </c>
      <c r="Q22" s="65">
        <f t="shared" si="13"/>
      </c>
      <c r="R22" s="161">
        <f t="shared" si="14"/>
      </c>
      <c r="S22" s="38">
        <f t="shared" si="15"/>
      </c>
      <c r="T22" s="39">
        <f t="shared" si="16"/>
      </c>
      <c r="V22" s="87">
        <f t="shared" si="5"/>
        <v>83967987</v>
      </c>
      <c r="W22" s="87">
        <f t="shared" si="6"/>
        <v>16</v>
      </c>
      <c r="X22" s="87">
        <f t="shared" si="7"/>
      </c>
      <c r="Y22" s="87">
        <f t="shared" si="8"/>
      </c>
    </row>
    <row r="23" spans="1:25" ht="18.75" customHeight="1">
      <c r="A23" s="46">
        <v>41</v>
      </c>
      <c r="B23" s="52" t="s">
        <v>239</v>
      </c>
      <c r="C23" s="97" t="s">
        <v>240</v>
      </c>
      <c r="D23" s="31"/>
      <c r="E23" s="32">
        <v>580</v>
      </c>
      <c r="F23" s="33">
        <v>246</v>
      </c>
      <c r="G23" s="43">
        <f t="shared" si="9"/>
        <v>826</v>
      </c>
      <c r="H23" s="147">
        <v>12</v>
      </c>
      <c r="I23" s="36">
        <f t="shared" si="10"/>
        <v>17</v>
      </c>
      <c r="J23" s="148"/>
      <c r="K23" s="33"/>
      <c r="L23" s="33"/>
      <c r="M23" s="43">
        <f t="shared" si="11"/>
      </c>
      <c r="N23" s="35"/>
      <c r="O23" s="44"/>
      <c r="P23" s="68">
        <f t="shared" si="12"/>
      </c>
      <c r="Q23" s="65">
        <f t="shared" si="13"/>
      </c>
      <c r="R23" s="161">
        <f t="shared" si="14"/>
      </c>
      <c r="S23" s="38">
        <f t="shared" si="15"/>
      </c>
      <c r="T23" s="39">
        <f t="shared" si="16"/>
      </c>
      <c r="U23" s="8"/>
      <c r="V23" s="87">
        <f t="shared" si="5"/>
        <v>82845988</v>
      </c>
      <c r="W23" s="87">
        <f t="shared" si="6"/>
        <v>17</v>
      </c>
      <c r="X23" s="87">
        <f t="shared" si="7"/>
      </c>
      <c r="Y23" s="87">
        <f t="shared" si="8"/>
      </c>
    </row>
    <row r="24" spans="1:25" ht="18.75" customHeight="1">
      <c r="A24" s="40">
        <v>42</v>
      </c>
      <c r="B24" s="52" t="s">
        <v>234</v>
      </c>
      <c r="C24" s="97" t="s">
        <v>229</v>
      </c>
      <c r="D24" s="31"/>
      <c r="E24" s="32">
        <v>557</v>
      </c>
      <c r="F24" s="33">
        <v>254</v>
      </c>
      <c r="G24" s="34">
        <f t="shared" si="9"/>
        <v>811</v>
      </c>
      <c r="H24" s="147">
        <v>10</v>
      </c>
      <c r="I24" s="36">
        <f t="shared" si="10"/>
        <v>18</v>
      </c>
      <c r="J24" s="145"/>
      <c r="K24" s="33"/>
      <c r="L24" s="33"/>
      <c r="M24" s="43">
        <f t="shared" si="11"/>
      </c>
      <c r="N24" s="35"/>
      <c r="O24" s="37"/>
      <c r="P24" s="68">
        <f t="shared" si="12"/>
      </c>
      <c r="Q24" s="65">
        <f t="shared" si="13"/>
      </c>
      <c r="R24" s="161">
        <f t="shared" si="14"/>
      </c>
      <c r="S24" s="38">
        <f t="shared" si="15"/>
      </c>
      <c r="T24" s="39">
        <f t="shared" si="16"/>
      </c>
      <c r="V24" s="87">
        <f t="shared" si="5"/>
        <v>81353990</v>
      </c>
      <c r="W24" s="87">
        <f t="shared" si="6"/>
        <v>18</v>
      </c>
      <c r="X24" s="87">
        <f t="shared" si="7"/>
      </c>
      <c r="Y24" s="87">
        <f t="shared" si="8"/>
      </c>
    </row>
    <row r="25" spans="1:25" ht="18.75" customHeight="1">
      <c r="A25" s="46">
        <v>43</v>
      </c>
      <c r="B25" s="52" t="s">
        <v>297</v>
      </c>
      <c r="C25" s="97" t="s">
        <v>295</v>
      </c>
      <c r="D25" s="31">
        <v>0.625</v>
      </c>
      <c r="E25" s="32">
        <v>554</v>
      </c>
      <c r="F25" s="33">
        <v>251</v>
      </c>
      <c r="G25" s="43">
        <f t="shared" si="9"/>
        <v>805</v>
      </c>
      <c r="H25" s="147">
        <v>13</v>
      </c>
      <c r="I25" s="36">
        <f t="shared" si="10"/>
        <v>19</v>
      </c>
      <c r="J25" s="148"/>
      <c r="K25" s="33"/>
      <c r="L25" s="33"/>
      <c r="M25" s="43">
        <f t="shared" si="11"/>
      </c>
      <c r="N25" s="35"/>
      <c r="O25" s="44"/>
      <c r="P25" s="162">
        <f t="shared" si="12"/>
      </c>
      <c r="Q25" s="65">
        <f t="shared" si="13"/>
      </c>
      <c r="R25" s="161">
        <f t="shared" si="14"/>
      </c>
      <c r="S25" s="38">
        <f t="shared" si="15"/>
      </c>
      <c r="T25" s="39">
        <f t="shared" si="16"/>
      </c>
      <c r="V25" s="87">
        <f t="shared" si="5"/>
        <v>80750987</v>
      </c>
      <c r="W25" s="87">
        <f t="shared" si="6"/>
        <v>19</v>
      </c>
      <c r="X25" s="87">
        <f t="shared" si="7"/>
      </c>
      <c r="Y25" s="87">
        <f t="shared" si="8"/>
      </c>
    </row>
    <row r="26" spans="1:25" ht="18.75" customHeight="1">
      <c r="A26" s="40">
        <v>44</v>
      </c>
      <c r="B26" s="52" t="s">
        <v>344</v>
      </c>
      <c r="C26" s="97" t="s">
        <v>335</v>
      </c>
      <c r="D26" s="31"/>
      <c r="E26" s="32">
        <v>583</v>
      </c>
      <c r="F26" s="33">
        <v>222</v>
      </c>
      <c r="G26" s="43">
        <f t="shared" si="9"/>
        <v>805</v>
      </c>
      <c r="H26" s="147">
        <v>18</v>
      </c>
      <c r="I26" s="36">
        <f t="shared" si="10"/>
        <v>20</v>
      </c>
      <c r="J26" s="148"/>
      <c r="K26" s="33"/>
      <c r="L26" s="33"/>
      <c r="M26" s="43">
        <f t="shared" si="11"/>
      </c>
      <c r="N26" s="35"/>
      <c r="O26" s="44"/>
      <c r="P26" s="162">
        <f t="shared" si="12"/>
      </c>
      <c r="Q26" s="65">
        <f t="shared" si="13"/>
      </c>
      <c r="R26" s="161">
        <f t="shared" si="14"/>
      </c>
      <c r="S26" s="38">
        <f t="shared" si="15"/>
      </c>
      <c r="T26" s="39">
        <f t="shared" si="16"/>
      </c>
      <c r="V26" s="87">
        <f t="shared" si="5"/>
        <v>80721982</v>
      </c>
      <c r="W26" s="87">
        <f t="shared" si="6"/>
        <v>20</v>
      </c>
      <c r="X26" s="87">
        <f t="shared" si="7"/>
      </c>
      <c r="Y26" s="87">
        <f t="shared" si="8"/>
      </c>
    </row>
    <row r="27" spans="1:25" ht="18.75" customHeight="1">
      <c r="A27" s="46">
        <v>45</v>
      </c>
      <c r="B27" s="52" t="s">
        <v>301</v>
      </c>
      <c r="C27" s="97" t="s">
        <v>285</v>
      </c>
      <c r="D27" s="31"/>
      <c r="E27" s="32">
        <v>553</v>
      </c>
      <c r="F27" s="33">
        <v>250</v>
      </c>
      <c r="G27" s="43">
        <f t="shared" si="9"/>
        <v>803</v>
      </c>
      <c r="H27" s="147">
        <v>11</v>
      </c>
      <c r="I27" s="36">
        <f t="shared" si="10"/>
        <v>21</v>
      </c>
      <c r="J27" s="148"/>
      <c r="K27" s="33"/>
      <c r="L27" s="33"/>
      <c r="M27" s="43">
        <f t="shared" si="11"/>
      </c>
      <c r="N27" s="35"/>
      <c r="O27" s="44"/>
      <c r="P27" s="68">
        <f t="shared" si="12"/>
      </c>
      <c r="Q27" s="65">
        <f t="shared" si="13"/>
      </c>
      <c r="R27" s="161">
        <f t="shared" si="14"/>
      </c>
      <c r="S27" s="38">
        <f t="shared" si="15"/>
      </c>
      <c r="T27" s="39">
        <f t="shared" si="16"/>
      </c>
      <c r="U27" s="8"/>
      <c r="V27" s="87">
        <f t="shared" si="5"/>
        <v>80549989</v>
      </c>
      <c r="W27" s="87">
        <f t="shared" si="6"/>
        <v>21</v>
      </c>
      <c r="X27" s="87">
        <f t="shared" si="7"/>
      </c>
      <c r="Y27" s="87">
        <f t="shared" si="8"/>
      </c>
    </row>
    <row r="28" spans="1:25" s="8" customFormat="1" ht="18.75" customHeight="1">
      <c r="A28" s="40">
        <v>46</v>
      </c>
      <c r="B28" s="52" t="s">
        <v>235</v>
      </c>
      <c r="C28" s="97" t="s">
        <v>236</v>
      </c>
      <c r="D28" s="146">
        <v>0.5</v>
      </c>
      <c r="E28" s="32">
        <v>569</v>
      </c>
      <c r="F28" s="33">
        <v>231</v>
      </c>
      <c r="G28" s="34">
        <f t="shared" si="9"/>
        <v>800</v>
      </c>
      <c r="H28" s="147">
        <v>17</v>
      </c>
      <c r="I28" s="36">
        <f t="shared" si="10"/>
        <v>22</v>
      </c>
      <c r="J28" s="148"/>
      <c r="K28" s="33"/>
      <c r="L28" s="33"/>
      <c r="M28" s="43">
        <f t="shared" si="11"/>
      </c>
      <c r="N28" s="35"/>
      <c r="O28" s="44"/>
      <c r="P28" s="162">
        <f t="shared" si="12"/>
      </c>
      <c r="Q28" s="65">
        <f t="shared" si="13"/>
      </c>
      <c r="R28" s="161">
        <f t="shared" si="14"/>
      </c>
      <c r="S28" s="38">
        <f t="shared" si="15"/>
      </c>
      <c r="T28" s="39">
        <f t="shared" si="16"/>
      </c>
      <c r="U28" s="5"/>
      <c r="V28" s="87">
        <f t="shared" si="5"/>
        <v>80230983</v>
      </c>
      <c r="W28" s="87">
        <f t="shared" si="6"/>
        <v>22</v>
      </c>
      <c r="X28" s="87">
        <f t="shared" si="7"/>
      </c>
      <c r="Y28" s="87">
        <f t="shared" si="8"/>
      </c>
    </row>
    <row r="29" spans="1:25" ht="18.75" customHeight="1">
      <c r="A29" s="46">
        <v>47</v>
      </c>
      <c r="B29" s="52" t="s">
        <v>479</v>
      </c>
      <c r="C29" s="97" t="s">
        <v>213</v>
      </c>
      <c r="D29" s="146"/>
      <c r="E29" s="32">
        <v>560</v>
      </c>
      <c r="F29" s="33">
        <v>224</v>
      </c>
      <c r="G29" s="34">
        <f t="shared" si="9"/>
        <v>784</v>
      </c>
      <c r="H29" s="147">
        <v>18</v>
      </c>
      <c r="I29" s="36">
        <f t="shared" si="10"/>
        <v>23</v>
      </c>
      <c r="J29" s="148"/>
      <c r="K29" s="33"/>
      <c r="L29" s="33"/>
      <c r="M29" s="43">
        <f t="shared" si="11"/>
      </c>
      <c r="N29" s="35"/>
      <c r="O29" s="153"/>
      <c r="P29" s="68">
        <f t="shared" si="12"/>
      </c>
      <c r="Q29" s="65">
        <f t="shared" si="13"/>
      </c>
      <c r="R29" s="161">
        <f t="shared" si="14"/>
      </c>
      <c r="S29" s="38">
        <f t="shared" si="15"/>
      </c>
      <c r="T29" s="39">
        <f t="shared" si="16"/>
      </c>
      <c r="V29" s="87">
        <f t="shared" si="5"/>
        <v>78623982</v>
      </c>
      <c r="W29" s="87">
        <f t="shared" si="6"/>
        <v>23</v>
      </c>
      <c r="X29" s="87">
        <f t="shared" si="7"/>
      </c>
      <c r="Y29" s="87">
        <f t="shared" si="8"/>
      </c>
    </row>
    <row r="30" spans="1:25" ht="18.75" customHeight="1">
      <c r="A30" s="71">
        <v>48</v>
      </c>
      <c r="B30" s="98" t="s">
        <v>238</v>
      </c>
      <c r="C30" s="99" t="s">
        <v>237</v>
      </c>
      <c r="D30" s="149"/>
      <c r="E30" s="55">
        <v>540</v>
      </c>
      <c r="F30" s="56">
        <v>224</v>
      </c>
      <c r="G30" s="73">
        <f t="shared" si="9"/>
        <v>764</v>
      </c>
      <c r="H30" s="150">
        <v>17</v>
      </c>
      <c r="I30" s="58">
        <f t="shared" si="10"/>
        <v>24</v>
      </c>
      <c r="J30" s="148"/>
      <c r="K30" s="91"/>
      <c r="L30" s="56"/>
      <c r="M30" s="73">
        <f t="shared" si="11"/>
      </c>
      <c r="N30" s="59"/>
      <c r="O30" s="148"/>
      <c r="P30" s="72">
        <f t="shared" si="12"/>
      </c>
      <c r="Q30" s="75">
        <f t="shared" si="13"/>
      </c>
      <c r="R30" s="76">
        <f t="shared" si="14"/>
      </c>
      <c r="S30" s="60">
        <f t="shared" si="15"/>
      </c>
      <c r="T30" s="61">
        <f t="shared" si="16"/>
      </c>
      <c r="V30" s="87">
        <f t="shared" si="5"/>
        <v>76623983</v>
      </c>
      <c r="W30" s="87">
        <f t="shared" si="6"/>
        <v>24</v>
      </c>
      <c r="X30" s="87">
        <f t="shared" si="7"/>
      </c>
      <c r="Y30" s="87">
        <f t="shared" si="8"/>
      </c>
    </row>
    <row r="31" spans="16:20" ht="12.75">
      <c r="P31" s="5"/>
      <c r="Q31" s="5"/>
      <c r="R31" s="5"/>
      <c r="S31" s="5"/>
      <c r="T31" s="5"/>
    </row>
    <row r="32" spans="16:20" ht="12.75">
      <c r="P32" s="5"/>
      <c r="Q32" s="5"/>
      <c r="R32" s="5"/>
      <c r="S32" s="5"/>
      <c r="T32" s="5"/>
    </row>
  </sheetData>
  <sheetProtection/>
  <mergeCells count="1">
    <mergeCell ref="V6:Y6"/>
  </mergeCells>
  <conditionalFormatting sqref="L7:L30 F7:F29">
    <cfRule type="cellIs" priority="17" dxfId="2" operator="lessThan" stopIfTrue="1">
      <formula>250</formula>
    </cfRule>
    <cfRule type="cellIs" priority="18" dxfId="1" operator="between" stopIfTrue="1">
      <formula>250</formula>
      <formula>299</formula>
    </cfRule>
    <cfRule type="cellIs" priority="19" dxfId="0" operator="greaterThanOrEqual" stopIfTrue="1">
      <formula>300</formula>
    </cfRule>
  </conditionalFormatting>
  <conditionalFormatting sqref="M26 M29:M30 M8 M14:M15 M19 M21:M22 G7:G30">
    <cfRule type="cellIs" priority="20" dxfId="2" operator="lessThan" stopIfTrue="1">
      <formula>800</formula>
    </cfRule>
    <cfRule type="cellIs" priority="21" dxfId="1" operator="between" stopIfTrue="1">
      <formula>800</formula>
      <formula>899</formula>
    </cfRule>
    <cfRule type="cellIs" priority="22" dxfId="0" operator="greaterThanOrEqual" stopIfTrue="1">
      <formula>900</formula>
    </cfRule>
  </conditionalFormatting>
  <conditionalFormatting sqref="E7:E29">
    <cfRule type="cellIs" priority="23" dxfId="0" operator="lessThan" stopIfTrue="1">
      <formula>550</formula>
    </cfRule>
    <cfRule type="cellIs" priority="24" dxfId="1" operator="between" stopIfTrue="1">
      <formula>550</formula>
      <formula>599</formula>
    </cfRule>
    <cfRule type="cellIs" priority="25" dxfId="0" operator="greaterThanOrEqual" stopIfTrue="1">
      <formula>600</formula>
    </cfRule>
  </conditionalFormatting>
  <conditionalFormatting sqref="T7:T30">
    <cfRule type="cellIs" priority="11" dxfId="24" operator="between" stopIfTrue="1">
      <formula>1</formula>
      <formula>3</formula>
    </cfRule>
    <cfRule type="cellIs" priority="12" dxfId="2" operator="between" stopIfTrue="1">
      <formula>4</formula>
      <formula>8</formula>
    </cfRule>
    <cfRule type="cellIs" priority="13" dxfId="22" operator="greaterThanOrEqual" stopIfTrue="1">
      <formula>9</formula>
    </cfRule>
  </conditionalFormatting>
  <conditionalFormatting sqref="S7:S30">
    <cfRule type="cellIs" priority="10" dxfId="0" operator="equal" stopIfTrue="1">
      <formula>0</formula>
    </cfRule>
  </conditionalFormatting>
  <conditionalFormatting sqref="R7:R30">
    <cfRule type="cellIs" priority="7" dxfId="2" operator="lessThan" stopIfTrue="1">
      <formula>1600</formula>
    </cfRule>
    <cfRule type="cellIs" priority="8" dxfId="1" operator="between" stopIfTrue="1">
      <formula>1600</formula>
      <formula>1799</formula>
    </cfRule>
    <cfRule type="cellIs" priority="9" dxfId="0" operator="greaterThanOrEqual" stopIfTrue="1">
      <formula>1800</formula>
    </cfRule>
  </conditionalFormatting>
  <conditionalFormatting sqref="P7:P30">
    <cfRule type="cellIs" priority="4" dxfId="2" operator="lessThan" stopIfTrue="1">
      <formula>1100</formula>
    </cfRule>
    <cfRule type="cellIs" priority="5" dxfId="1" operator="between" stopIfTrue="1">
      <formula>1100</formula>
      <formula>1199</formula>
    </cfRule>
    <cfRule type="cellIs" priority="6" dxfId="0" operator="greaterThanOrEqual" stopIfTrue="1">
      <formula>1200</formula>
    </cfRule>
  </conditionalFormatting>
  <conditionalFormatting sqref="Q7:Q30">
    <cfRule type="cellIs" priority="1" dxfId="2" operator="lessThan" stopIfTrue="1">
      <formula>500</formula>
    </cfRule>
    <cfRule type="cellIs" priority="2" dxfId="1" operator="between" stopIfTrue="1">
      <formula>500</formula>
      <formula>599</formula>
    </cfRule>
    <cfRule type="cellIs" priority="3" dxfId="0" operator="greaterThanOrEqual" stopIfTrue="1">
      <formula>600</formula>
    </cfRule>
  </conditionalFormatting>
  <conditionalFormatting sqref="K7:K30">
    <cfRule type="cellIs" priority="48" dxfId="2" operator="lessThan" stopIfTrue="1">
      <formula>550</formula>
    </cfRule>
    <cfRule type="cellIs" priority="49" dxfId="1" operator="between" stopIfTrue="1">
      <formula>550</formula>
      <formula>599</formula>
    </cfRule>
    <cfRule type="cellIs" priority="50" dxfId="0" operator="greaterThanOrEqual" stopIfTrue="1">
      <formula>600</formula>
    </cfRule>
  </conditionalFormatting>
  <conditionalFormatting sqref="M27:M28 M23:M25 M20 M16:M18 M7 M9:M13">
    <cfRule type="cellIs" priority="52" dxfId="1" operator="between" stopIfTrue="1">
      <formula>800</formula>
      <formula>899</formula>
    </cfRule>
    <cfRule type="cellIs" priority="53" dxfId="0" operator="greaterThanOrEqual" stopIfTrue="1">
      <formula>900</formula>
    </cfRule>
  </conditionalFormatting>
  <conditionalFormatting sqref="N10:N30">
    <cfRule type="cellIs" priority="54" dxfId="0" operator="equal" stopIfTrue="1">
      <formula>0</formula>
    </cfRule>
    <cfRule type="cellIs" priority="55" dxfId="1" operator="between" stopIfTrue="1">
      <formula>1</formula>
      <formula>2</formula>
    </cfRule>
    <cfRule type="cellIs" priority="56" dxfId="19" operator="greaterThan" stopIfTrue="1">
      <formula>2</formula>
    </cfRule>
  </conditionalFormatting>
  <conditionalFormatting sqref="I7:I30">
    <cfRule type="cellIs" priority="57" dxfId="1" operator="between" stopIfTrue="1">
      <formula>1</formula>
      <formula>8</formula>
    </cfRule>
    <cfRule type="cellIs" priority="58" dxfId="2" operator="greaterThanOrEqual" stopIfTrue="1">
      <formula>9</formula>
    </cfRule>
  </conditionalFormatting>
  <printOptions/>
  <pageMargins left="0.66" right="0.58" top="0.4" bottom="0.32" header="0.41" footer="0.32"/>
  <pageSetup horizontalDpi="300" verticalDpi="300" orientation="landscape" paperSize="9" r:id="rId1"/>
  <headerFooter alignWithMargins="0">
    <oddFooter>&amp;L&amp;8&amp;F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4">
      <selection activeCell="Z13" sqref="Z13"/>
    </sheetView>
  </sheetViews>
  <sheetFormatPr defaultColWidth="11.421875" defaultRowHeight="12.75"/>
  <cols>
    <col min="1" max="1" width="2.7109375" style="6" customWidth="1"/>
    <col min="2" max="2" width="29.8515625" style="5" customWidth="1"/>
    <col min="3" max="3" width="18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4.8515625" style="5" hidden="1" customWidth="1"/>
    <col min="24" max="24" width="0" style="5" hidden="1" customWidth="1"/>
    <col min="25" max="25" width="4.851562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164</v>
      </c>
      <c r="D3" s="9" t="s">
        <v>171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85</v>
      </c>
      <c r="B5" s="11"/>
      <c r="C5" s="12"/>
      <c r="D5" s="13" t="s">
        <v>20</v>
      </c>
      <c r="E5" s="14"/>
      <c r="F5" s="14"/>
      <c r="G5" s="14"/>
      <c r="H5" s="14"/>
      <c r="I5" s="15"/>
      <c r="J5" s="16"/>
      <c r="K5" s="13" t="s">
        <v>95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88"/>
      <c r="X6" s="88"/>
      <c r="Y6" s="88"/>
    </row>
    <row r="7" spans="1:25" s="8" customFormat="1" ht="18.75" customHeight="1">
      <c r="A7" s="28">
        <v>49</v>
      </c>
      <c r="B7" s="29" t="s">
        <v>372</v>
      </c>
      <c r="C7" s="47" t="s">
        <v>396</v>
      </c>
      <c r="D7" s="168"/>
      <c r="E7" s="33">
        <v>286</v>
      </c>
      <c r="F7" s="33">
        <v>151</v>
      </c>
      <c r="G7" s="43">
        <f aca="true" t="shared" si="0" ref="G7:G15">IF(SUM(E7,F7)&gt;0,SUM(E7,F7),"")</f>
        <v>437</v>
      </c>
      <c r="H7" s="35">
        <v>4</v>
      </c>
      <c r="I7" s="63">
        <f aca="true" t="shared" si="1" ref="I7:I12">IF(W7&gt;0,W7,"")</f>
        <v>3</v>
      </c>
      <c r="J7" s="44"/>
      <c r="K7" s="32">
        <v>306</v>
      </c>
      <c r="L7" s="33">
        <v>169</v>
      </c>
      <c r="M7" s="43">
        <f aca="true" t="shared" si="2" ref="M7:M12">IF(SUM(K7,L7)&gt;0,SUM(K7,L7),"")</f>
        <v>475</v>
      </c>
      <c r="N7" s="35">
        <v>2</v>
      </c>
      <c r="O7" s="45"/>
      <c r="P7" s="64">
        <f aca="true" t="shared" si="3" ref="P7:S12">IF(AND(ISNUMBER(E7),ISNUMBER(K7)),SUM(E7,K7),"")</f>
        <v>592</v>
      </c>
      <c r="Q7" s="65">
        <f t="shared" si="3"/>
        <v>320</v>
      </c>
      <c r="R7" s="66">
        <f t="shared" si="3"/>
        <v>912</v>
      </c>
      <c r="S7" s="38">
        <f t="shared" si="3"/>
        <v>6</v>
      </c>
      <c r="T7" s="67">
        <f aca="true" t="shared" si="4" ref="T7:T12">IF(Y7&gt;0,Y7,"")</f>
        <v>1</v>
      </c>
      <c r="U7" s="5"/>
      <c r="V7" s="89">
        <f aca="true" t="shared" si="5" ref="V7:V28">IF(SUM(G7)&gt;0,100000*G7+1000*F7-H7,"")</f>
        <v>43850996</v>
      </c>
      <c r="W7" s="89">
        <f aca="true" t="shared" si="6" ref="W7:W28">IF(SUM(G7)&gt;0,RANK(V7,$V$7:$V$28,0),"")</f>
        <v>3</v>
      </c>
      <c r="X7" s="89">
        <f aca="true" t="shared" si="7" ref="X7:X28">IF(AND(SUM(Q7)&gt;0,ISNUMBER(S7)),100000*R7+1000*Q7-S7,"")</f>
        <v>91519994</v>
      </c>
      <c r="Y7" s="89">
        <f aca="true" t="shared" si="8" ref="Y7:Y28">IF(AND(SUM(Q7)&gt;0,ISNUMBER(S7)),RANK(X7,$X$7:$X$28,0),"")</f>
        <v>1</v>
      </c>
    </row>
    <row r="8" spans="1:25" ht="18.75" customHeight="1">
      <c r="A8" s="40">
        <v>50</v>
      </c>
      <c r="B8" s="163" t="s">
        <v>182</v>
      </c>
      <c r="C8" s="47" t="s">
        <v>183</v>
      </c>
      <c r="D8" s="169">
        <v>0.5</v>
      </c>
      <c r="E8" s="33">
        <v>294</v>
      </c>
      <c r="F8" s="33">
        <v>152</v>
      </c>
      <c r="G8" s="43">
        <f t="shared" si="0"/>
        <v>446</v>
      </c>
      <c r="H8" s="35">
        <v>3</v>
      </c>
      <c r="I8" s="63">
        <f t="shared" si="1"/>
        <v>1</v>
      </c>
      <c r="J8" s="44"/>
      <c r="K8" s="32">
        <v>284</v>
      </c>
      <c r="L8" s="33">
        <v>157</v>
      </c>
      <c r="M8" s="43">
        <f t="shared" si="2"/>
        <v>441</v>
      </c>
      <c r="N8" s="35">
        <v>4</v>
      </c>
      <c r="O8" s="45"/>
      <c r="P8" s="68">
        <f t="shared" si="3"/>
        <v>578</v>
      </c>
      <c r="Q8" s="69">
        <f t="shared" si="3"/>
        <v>309</v>
      </c>
      <c r="R8" s="66">
        <f t="shared" si="3"/>
        <v>887</v>
      </c>
      <c r="S8" s="38">
        <f t="shared" si="3"/>
        <v>7</v>
      </c>
      <c r="T8" s="67">
        <f t="shared" si="4"/>
        <v>2</v>
      </c>
      <c r="U8" s="70"/>
      <c r="V8" s="89">
        <f t="shared" si="5"/>
        <v>44751997</v>
      </c>
      <c r="W8" s="89">
        <f t="shared" si="6"/>
        <v>1</v>
      </c>
      <c r="X8" s="89">
        <f t="shared" si="7"/>
        <v>89008993</v>
      </c>
      <c r="Y8" s="89">
        <f t="shared" si="8"/>
        <v>2</v>
      </c>
    </row>
    <row r="9" spans="1:25" ht="18.75" customHeight="1">
      <c r="A9" s="40">
        <v>51</v>
      </c>
      <c r="B9" s="41" t="s">
        <v>185</v>
      </c>
      <c r="C9" s="42" t="s">
        <v>184</v>
      </c>
      <c r="D9" s="169"/>
      <c r="E9" s="33">
        <v>315</v>
      </c>
      <c r="F9" s="33">
        <v>130</v>
      </c>
      <c r="G9" s="43">
        <f t="shared" si="0"/>
        <v>445</v>
      </c>
      <c r="H9" s="35">
        <v>9</v>
      </c>
      <c r="I9" s="63">
        <f t="shared" si="1"/>
        <v>2</v>
      </c>
      <c r="J9" s="44"/>
      <c r="K9" s="32">
        <v>287</v>
      </c>
      <c r="L9" s="33">
        <v>140</v>
      </c>
      <c r="M9" s="43">
        <f t="shared" si="2"/>
        <v>427</v>
      </c>
      <c r="N9" s="35">
        <v>5</v>
      </c>
      <c r="O9" s="45"/>
      <c r="P9" s="68">
        <f t="shared" si="3"/>
        <v>602</v>
      </c>
      <c r="Q9" s="69">
        <f t="shared" si="3"/>
        <v>270</v>
      </c>
      <c r="R9" s="66">
        <f t="shared" si="3"/>
        <v>872</v>
      </c>
      <c r="S9" s="38">
        <f t="shared" si="3"/>
        <v>14</v>
      </c>
      <c r="T9" s="67">
        <f t="shared" si="4"/>
        <v>3</v>
      </c>
      <c r="V9" s="89">
        <f t="shared" si="5"/>
        <v>44629991</v>
      </c>
      <c r="W9" s="89">
        <f t="shared" si="6"/>
        <v>2</v>
      </c>
      <c r="X9" s="89">
        <f t="shared" si="7"/>
        <v>87469986</v>
      </c>
      <c r="Y9" s="89">
        <f t="shared" si="8"/>
        <v>3</v>
      </c>
    </row>
    <row r="10" spans="1:25" ht="18.75" customHeight="1">
      <c r="A10" s="40">
        <v>52</v>
      </c>
      <c r="B10" s="41" t="s">
        <v>180</v>
      </c>
      <c r="C10" s="47" t="s">
        <v>17</v>
      </c>
      <c r="D10" s="169">
        <v>0.65625</v>
      </c>
      <c r="E10" s="33">
        <v>306</v>
      </c>
      <c r="F10" s="33">
        <v>113</v>
      </c>
      <c r="G10" s="43">
        <f t="shared" si="0"/>
        <v>419</v>
      </c>
      <c r="H10" s="35">
        <v>4</v>
      </c>
      <c r="I10" s="63">
        <f t="shared" si="1"/>
        <v>6</v>
      </c>
      <c r="J10" s="44"/>
      <c r="K10" s="32">
        <v>285</v>
      </c>
      <c r="L10" s="33">
        <v>143</v>
      </c>
      <c r="M10" s="43">
        <f t="shared" si="2"/>
        <v>428</v>
      </c>
      <c r="N10" s="35">
        <v>2</v>
      </c>
      <c r="O10" s="44"/>
      <c r="P10" s="68">
        <f t="shared" si="3"/>
        <v>591</v>
      </c>
      <c r="Q10" s="69">
        <f t="shared" si="3"/>
        <v>256</v>
      </c>
      <c r="R10" s="66">
        <f t="shared" si="3"/>
        <v>847</v>
      </c>
      <c r="S10" s="38">
        <f t="shared" si="3"/>
        <v>6</v>
      </c>
      <c r="T10" s="67">
        <f t="shared" si="4"/>
        <v>4</v>
      </c>
      <c r="V10" s="89">
        <f t="shared" si="5"/>
        <v>42012996</v>
      </c>
      <c r="W10" s="89">
        <f t="shared" si="6"/>
        <v>6</v>
      </c>
      <c r="X10" s="89">
        <f t="shared" si="7"/>
        <v>84955994</v>
      </c>
      <c r="Y10" s="89">
        <f t="shared" si="8"/>
        <v>4</v>
      </c>
    </row>
    <row r="11" spans="1:25" ht="18.75" customHeight="1">
      <c r="A11" s="40">
        <v>53</v>
      </c>
      <c r="B11" s="41" t="s">
        <v>371</v>
      </c>
      <c r="C11" s="47" t="s">
        <v>396</v>
      </c>
      <c r="D11" s="169">
        <v>0.40625</v>
      </c>
      <c r="E11" s="33">
        <v>264</v>
      </c>
      <c r="F11" s="33">
        <v>157</v>
      </c>
      <c r="G11" s="43">
        <f t="shared" si="0"/>
        <v>421</v>
      </c>
      <c r="H11" s="35">
        <v>2</v>
      </c>
      <c r="I11" s="63">
        <f t="shared" si="1"/>
        <v>5</v>
      </c>
      <c r="J11" s="44"/>
      <c r="K11" s="32">
        <v>293</v>
      </c>
      <c r="L11" s="33">
        <v>130</v>
      </c>
      <c r="M11" s="43">
        <f t="shared" si="2"/>
        <v>423</v>
      </c>
      <c r="N11" s="35">
        <v>8</v>
      </c>
      <c r="O11" s="45"/>
      <c r="P11" s="68">
        <f t="shared" si="3"/>
        <v>557</v>
      </c>
      <c r="Q11" s="69">
        <f t="shared" si="3"/>
        <v>287</v>
      </c>
      <c r="R11" s="66">
        <f t="shared" si="3"/>
        <v>844</v>
      </c>
      <c r="S11" s="38">
        <f t="shared" si="3"/>
        <v>10</v>
      </c>
      <c r="T11" s="67">
        <f t="shared" si="4"/>
        <v>5</v>
      </c>
      <c r="V11" s="89">
        <f t="shared" si="5"/>
        <v>42256998</v>
      </c>
      <c r="W11" s="89">
        <f t="shared" si="6"/>
        <v>5</v>
      </c>
      <c r="X11" s="89">
        <f t="shared" si="7"/>
        <v>84686990</v>
      </c>
      <c r="Y11" s="89">
        <f t="shared" si="8"/>
        <v>5</v>
      </c>
    </row>
    <row r="12" spans="1:25" ht="18.75" customHeight="1">
      <c r="A12" s="40">
        <v>54</v>
      </c>
      <c r="B12" s="52" t="s">
        <v>369</v>
      </c>
      <c r="C12" s="47" t="s">
        <v>370</v>
      </c>
      <c r="D12" s="169"/>
      <c r="E12" s="33">
        <v>278</v>
      </c>
      <c r="F12" s="33">
        <v>153</v>
      </c>
      <c r="G12" s="43">
        <f t="shared" si="0"/>
        <v>431</v>
      </c>
      <c r="H12" s="35">
        <v>1</v>
      </c>
      <c r="I12" s="63">
        <f t="shared" si="1"/>
        <v>4</v>
      </c>
      <c r="J12" s="44"/>
      <c r="K12" s="32">
        <v>292</v>
      </c>
      <c r="L12" s="33">
        <v>117</v>
      </c>
      <c r="M12" s="43">
        <f t="shared" si="2"/>
        <v>409</v>
      </c>
      <c r="N12" s="35">
        <v>6</v>
      </c>
      <c r="O12" s="45"/>
      <c r="P12" s="68">
        <f t="shared" si="3"/>
        <v>570</v>
      </c>
      <c r="Q12" s="69">
        <f t="shared" si="3"/>
        <v>270</v>
      </c>
      <c r="R12" s="66">
        <f t="shared" si="3"/>
        <v>840</v>
      </c>
      <c r="S12" s="38">
        <f t="shared" si="3"/>
        <v>7</v>
      </c>
      <c r="T12" s="67">
        <f t="shared" si="4"/>
        <v>6</v>
      </c>
      <c r="V12" s="89">
        <f t="shared" si="5"/>
        <v>43252999</v>
      </c>
      <c r="W12" s="89">
        <f t="shared" si="6"/>
        <v>4</v>
      </c>
      <c r="X12" s="89">
        <f t="shared" si="7"/>
        <v>84269993</v>
      </c>
      <c r="Y12" s="89">
        <f t="shared" si="8"/>
        <v>6</v>
      </c>
    </row>
    <row r="13" spans="1:25" ht="18.75" customHeight="1">
      <c r="A13" s="40">
        <v>55</v>
      </c>
      <c r="B13" s="41" t="s">
        <v>263</v>
      </c>
      <c r="C13" s="50" t="s">
        <v>257</v>
      </c>
      <c r="D13" s="169"/>
      <c r="E13" s="33">
        <v>263</v>
      </c>
      <c r="F13" s="33">
        <v>151</v>
      </c>
      <c r="G13" s="43">
        <f t="shared" si="0"/>
        <v>414</v>
      </c>
      <c r="H13" s="35">
        <v>4</v>
      </c>
      <c r="I13" s="63">
        <f aca="true" t="shared" si="9" ref="I13:I18">IF(W13&gt;0,W13,"")</f>
        <v>7</v>
      </c>
      <c r="J13" s="44"/>
      <c r="K13" s="32"/>
      <c r="L13" s="33"/>
      <c r="M13" s="43">
        <f aca="true" t="shared" si="10" ref="M13:M28">IF(SUM(K13,L13)&gt;0,SUM(K13,L13),"")</f>
      </c>
      <c r="N13" s="35"/>
      <c r="O13" s="45"/>
      <c r="P13" s="68">
        <f aca="true" t="shared" si="11" ref="P13:P28">IF(AND(ISNUMBER(E13),ISNUMBER(K13)),SUM(E13,K13),"")</f>
      </c>
      <c r="Q13" s="69">
        <f aca="true" t="shared" si="12" ref="Q13:Q28">IF(AND(ISNUMBER(F13),ISNUMBER(L13)),SUM(F13,L13),"")</f>
      </c>
      <c r="R13" s="66">
        <f aca="true" t="shared" si="13" ref="R13:R28">IF(AND(ISNUMBER(G13),ISNUMBER(M13)),SUM(G13,M13),"")</f>
      </c>
      <c r="S13" s="38">
        <f aca="true" t="shared" si="14" ref="S13:S28">IF(AND(ISNUMBER(H13),ISNUMBER(N13)),SUM(H13,N13),"")</f>
      </c>
      <c r="T13" s="67">
        <f aca="true" t="shared" si="15" ref="T13:T28">IF(Y13&gt;0,Y13,"")</f>
      </c>
      <c r="V13" s="89">
        <f t="shared" si="5"/>
        <v>41550996</v>
      </c>
      <c r="W13" s="89">
        <f t="shared" si="6"/>
        <v>7</v>
      </c>
      <c r="X13" s="89">
        <f t="shared" si="7"/>
      </c>
      <c r="Y13" s="89">
        <f t="shared" si="8"/>
      </c>
    </row>
    <row r="14" spans="1:25" ht="18.75" customHeight="1">
      <c r="A14" s="40">
        <v>56</v>
      </c>
      <c r="B14" s="41" t="s">
        <v>283</v>
      </c>
      <c r="C14" s="50" t="s">
        <v>282</v>
      </c>
      <c r="D14" s="169"/>
      <c r="E14" s="33">
        <v>287</v>
      </c>
      <c r="F14" s="33">
        <v>126</v>
      </c>
      <c r="G14" s="43">
        <f t="shared" si="0"/>
        <v>413</v>
      </c>
      <c r="H14" s="35">
        <v>2</v>
      </c>
      <c r="I14" s="63">
        <f t="shared" si="9"/>
        <v>8</v>
      </c>
      <c r="J14" s="44"/>
      <c r="K14" s="32"/>
      <c r="L14" s="33"/>
      <c r="M14" s="43">
        <f t="shared" si="10"/>
      </c>
      <c r="N14" s="35"/>
      <c r="O14" s="45"/>
      <c r="P14" s="68">
        <f t="shared" si="11"/>
      </c>
      <c r="Q14" s="69">
        <f t="shared" si="12"/>
      </c>
      <c r="R14" s="66">
        <f t="shared" si="13"/>
      </c>
      <c r="S14" s="38">
        <f t="shared" si="14"/>
      </c>
      <c r="T14" s="67">
        <f t="shared" si="15"/>
      </c>
      <c r="V14" s="89">
        <f t="shared" si="5"/>
        <v>41425998</v>
      </c>
      <c r="W14" s="89">
        <f t="shared" si="6"/>
        <v>8</v>
      </c>
      <c r="X14" s="89">
        <f t="shared" si="7"/>
      </c>
      <c r="Y14" s="89">
        <f t="shared" si="8"/>
      </c>
    </row>
    <row r="15" spans="1:25" ht="18.75" customHeight="1">
      <c r="A15" s="40">
        <v>57</v>
      </c>
      <c r="B15" s="41" t="s">
        <v>414</v>
      </c>
      <c r="C15" s="50" t="s">
        <v>87</v>
      </c>
      <c r="D15" s="169">
        <v>0.5625</v>
      </c>
      <c r="E15" s="33">
        <v>287</v>
      </c>
      <c r="F15" s="33">
        <v>124</v>
      </c>
      <c r="G15" s="43">
        <f t="shared" si="0"/>
        <v>411</v>
      </c>
      <c r="H15" s="35">
        <v>11</v>
      </c>
      <c r="I15" s="63">
        <f t="shared" si="9"/>
        <v>9</v>
      </c>
      <c r="J15" s="44"/>
      <c r="K15" s="32"/>
      <c r="L15" s="33"/>
      <c r="M15" s="43">
        <f t="shared" si="10"/>
      </c>
      <c r="N15" s="35"/>
      <c r="O15" s="44"/>
      <c r="P15" s="68">
        <f t="shared" si="11"/>
      </c>
      <c r="Q15" s="69">
        <f t="shared" si="12"/>
      </c>
      <c r="R15" s="66">
        <f t="shared" si="13"/>
      </c>
      <c r="S15" s="38">
        <f t="shared" si="14"/>
      </c>
      <c r="T15" s="67">
        <f t="shared" si="15"/>
      </c>
      <c r="V15" s="89">
        <f t="shared" si="5"/>
        <v>41223989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58</v>
      </c>
      <c r="B16" s="172" t="s">
        <v>181</v>
      </c>
      <c r="C16" s="174" t="s">
        <v>18</v>
      </c>
      <c r="D16" s="169"/>
      <c r="E16" s="33">
        <v>284</v>
      </c>
      <c r="F16" s="33">
        <v>122</v>
      </c>
      <c r="G16" s="43">
        <v>406</v>
      </c>
      <c r="H16" s="35">
        <v>8</v>
      </c>
      <c r="I16" s="63">
        <f t="shared" si="9"/>
        <v>10</v>
      </c>
      <c r="J16" s="44"/>
      <c r="K16" s="32"/>
      <c r="L16" s="33"/>
      <c r="M16" s="43">
        <f t="shared" si="10"/>
      </c>
      <c r="N16" s="35"/>
      <c r="O16" s="45"/>
      <c r="P16" s="68">
        <f t="shared" si="11"/>
      </c>
      <c r="Q16" s="69">
        <f t="shared" si="12"/>
      </c>
      <c r="R16" s="66">
        <f t="shared" si="13"/>
      </c>
      <c r="S16" s="38">
        <f t="shared" si="14"/>
      </c>
      <c r="T16" s="67">
        <f t="shared" si="15"/>
      </c>
      <c r="V16" s="89">
        <f t="shared" si="5"/>
        <v>40721992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59</v>
      </c>
      <c r="B17" s="41" t="s">
        <v>373</v>
      </c>
      <c r="C17" s="47" t="s">
        <v>332</v>
      </c>
      <c r="D17" s="169">
        <v>0.53125</v>
      </c>
      <c r="E17" s="33">
        <v>295</v>
      </c>
      <c r="F17" s="33">
        <v>111</v>
      </c>
      <c r="G17" s="43">
        <f aca="true" t="shared" si="16" ref="G17:G22">IF(SUM(E17,F17)&gt;0,SUM(E17,F17),"")</f>
        <v>406</v>
      </c>
      <c r="H17" s="35">
        <v>6</v>
      </c>
      <c r="I17" s="63">
        <f t="shared" si="9"/>
        <v>11</v>
      </c>
      <c r="J17" s="37"/>
      <c r="K17" s="32"/>
      <c r="L17" s="33"/>
      <c r="M17" s="43">
        <f t="shared" si="10"/>
      </c>
      <c r="N17" s="35"/>
      <c r="O17" s="37"/>
      <c r="P17" s="68">
        <f t="shared" si="11"/>
      </c>
      <c r="Q17" s="69">
        <f t="shared" si="12"/>
      </c>
      <c r="R17" s="66">
        <f t="shared" si="13"/>
      </c>
      <c r="S17" s="38">
        <f t="shared" si="14"/>
      </c>
      <c r="T17" s="67">
        <f t="shared" si="15"/>
      </c>
      <c r="U17" s="8"/>
      <c r="V17" s="88">
        <f t="shared" si="5"/>
        <v>40710994</v>
      </c>
      <c r="W17" s="88">
        <f t="shared" si="6"/>
        <v>11</v>
      </c>
      <c r="X17" s="88">
        <f t="shared" si="7"/>
      </c>
      <c r="Y17" s="88">
        <f t="shared" si="8"/>
      </c>
    </row>
    <row r="18" spans="1:25" ht="18.75" customHeight="1">
      <c r="A18" s="40">
        <v>60</v>
      </c>
      <c r="B18" s="41" t="s">
        <v>413</v>
      </c>
      <c r="C18" s="42" t="s">
        <v>147</v>
      </c>
      <c r="D18" s="169"/>
      <c r="E18" s="33">
        <v>288</v>
      </c>
      <c r="F18" s="33">
        <v>115</v>
      </c>
      <c r="G18" s="43">
        <f t="shared" si="16"/>
        <v>403</v>
      </c>
      <c r="H18" s="35">
        <v>8</v>
      </c>
      <c r="I18" s="63">
        <f t="shared" si="9"/>
        <v>12</v>
      </c>
      <c r="J18" s="44"/>
      <c r="K18" s="32"/>
      <c r="L18" s="33"/>
      <c r="M18" s="43">
        <f t="shared" si="10"/>
      </c>
      <c r="N18" s="96"/>
      <c r="O18" s="51"/>
      <c r="P18" s="68">
        <f t="shared" si="11"/>
      </c>
      <c r="Q18" s="69">
        <f t="shared" si="12"/>
      </c>
      <c r="R18" s="66">
        <f t="shared" si="13"/>
      </c>
      <c r="S18" s="38">
        <f t="shared" si="14"/>
      </c>
      <c r="T18" s="67">
        <f t="shared" si="15"/>
      </c>
      <c r="V18" s="89">
        <f t="shared" si="5"/>
        <v>40414992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0">
        <v>61</v>
      </c>
      <c r="B19" s="41" t="s">
        <v>367</v>
      </c>
      <c r="C19" s="47" t="s">
        <v>368</v>
      </c>
      <c r="D19" s="169">
        <v>0.375</v>
      </c>
      <c r="E19" s="33">
        <v>286</v>
      </c>
      <c r="F19" s="33">
        <v>116</v>
      </c>
      <c r="G19" s="43">
        <f t="shared" si="16"/>
        <v>402</v>
      </c>
      <c r="H19" s="35">
        <v>6</v>
      </c>
      <c r="I19" s="36">
        <f aca="true" t="shared" si="17" ref="I19:I28">IF(W19&gt;0,W19,"")</f>
        <v>13</v>
      </c>
      <c r="J19" s="44"/>
      <c r="K19" s="32"/>
      <c r="L19" s="33"/>
      <c r="M19" s="43">
        <f t="shared" si="10"/>
      </c>
      <c r="N19" s="35"/>
      <c r="O19" s="45"/>
      <c r="P19" s="68">
        <f t="shared" si="11"/>
      </c>
      <c r="Q19" s="69">
        <f t="shared" si="12"/>
      </c>
      <c r="R19" s="66">
        <f t="shared" si="13"/>
      </c>
      <c r="S19" s="38">
        <f t="shared" si="14"/>
      </c>
      <c r="T19" s="67">
        <f t="shared" si="15"/>
      </c>
      <c r="V19" s="89">
        <f t="shared" si="5"/>
        <v>40315994</v>
      </c>
      <c r="W19" s="89">
        <f t="shared" si="6"/>
        <v>13</v>
      </c>
      <c r="X19" s="89">
        <f t="shared" si="7"/>
      </c>
      <c r="Y19" s="89">
        <f t="shared" si="8"/>
      </c>
    </row>
    <row r="20" spans="1:25" ht="18.75" customHeight="1">
      <c r="A20" s="40">
        <v>62</v>
      </c>
      <c r="B20" s="52" t="s">
        <v>284</v>
      </c>
      <c r="C20" s="47" t="s">
        <v>16</v>
      </c>
      <c r="D20" s="169">
        <v>0.4375</v>
      </c>
      <c r="E20" s="33">
        <v>290</v>
      </c>
      <c r="F20" s="33">
        <v>111</v>
      </c>
      <c r="G20" s="43">
        <f t="shared" si="16"/>
        <v>401</v>
      </c>
      <c r="H20" s="35">
        <v>10</v>
      </c>
      <c r="I20" s="63">
        <f t="shared" si="17"/>
        <v>14</v>
      </c>
      <c r="J20" s="44"/>
      <c r="K20" s="32"/>
      <c r="L20" s="33"/>
      <c r="M20" s="43">
        <f t="shared" si="10"/>
      </c>
      <c r="N20" s="35"/>
      <c r="O20" s="44"/>
      <c r="P20" s="68">
        <f t="shared" si="11"/>
      </c>
      <c r="Q20" s="69">
        <f t="shared" si="12"/>
      </c>
      <c r="R20" s="66">
        <f t="shared" si="13"/>
      </c>
      <c r="S20" s="38">
        <f t="shared" si="14"/>
      </c>
      <c r="T20" s="67">
        <f t="shared" si="15"/>
      </c>
      <c r="V20" s="89">
        <f t="shared" si="5"/>
        <v>40210990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0">
        <v>63</v>
      </c>
      <c r="B21" s="52" t="s">
        <v>262</v>
      </c>
      <c r="C21" s="47" t="s">
        <v>246</v>
      </c>
      <c r="D21" s="169">
        <v>0.46875</v>
      </c>
      <c r="E21" s="33">
        <v>284</v>
      </c>
      <c r="F21" s="33">
        <v>114</v>
      </c>
      <c r="G21" s="43">
        <f t="shared" si="16"/>
        <v>398</v>
      </c>
      <c r="H21" s="35">
        <v>7</v>
      </c>
      <c r="I21" s="63">
        <f t="shared" si="17"/>
        <v>15</v>
      </c>
      <c r="J21" s="37"/>
      <c r="K21" s="32"/>
      <c r="L21" s="33"/>
      <c r="M21" s="43">
        <f t="shared" si="10"/>
      </c>
      <c r="N21" s="35"/>
      <c r="O21" s="37"/>
      <c r="P21" s="68">
        <f t="shared" si="11"/>
      </c>
      <c r="Q21" s="69">
        <f t="shared" si="12"/>
      </c>
      <c r="R21" s="66">
        <f t="shared" si="13"/>
      </c>
      <c r="S21" s="38">
        <f t="shared" si="14"/>
      </c>
      <c r="T21" s="67">
        <f t="shared" si="15"/>
      </c>
      <c r="U21" s="8"/>
      <c r="V21" s="88">
        <f t="shared" si="5"/>
        <v>39913993</v>
      </c>
      <c r="W21" s="88">
        <f t="shared" si="6"/>
        <v>15</v>
      </c>
      <c r="X21" s="88">
        <f t="shared" si="7"/>
      </c>
      <c r="Y21" s="88">
        <f t="shared" si="8"/>
      </c>
    </row>
    <row r="22" spans="1:25" ht="18.75" customHeight="1">
      <c r="A22" s="40">
        <v>64</v>
      </c>
      <c r="B22" s="52" t="s">
        <v>142</v>
      </c>
      <c r="C22" s="47" t="s">
        <v>143</v>
      </c>
      <c r="D22" s="169"/>
      <c r="E22" s="33">
        <v>281</v>
      </c>
      <c r="F22" s="33">
        <v>116</v>
      </c>
      <c r="G22" s="43">
        <f t="shared" si="16"/>
        <v>397</v>
      </c>
      <c r="H22" s="35">
        <v>10</v>
      </c>
      <c r="I22" s="63">
        <f t="shared" si="17"/>
        <v>16</v>
      </c>
      <c r="J22" s="44"/>
      <c r="K22" s="32"/>
      <c r="L22" s="33"/>
      <c r="M22" s="43">
        <f t="shared" si="10"/>
      </c>
      <c r="N22" s="35"/>
      <c r="O22" s="45"/>
      <c r="P22" s="68">
        <f t="shared" si="11"/>
      </c>
      <c r="Q22" s="69">
        <f t="shared" si="12"/>
      </c>
      <c r="R22" s="66">
        <f t="shared" si="13"/>
      </c>
      <c r="S22" s="38">
        <f t="shared" si="14"/>
      </c>
      <c r="T22" s="67">
        <f t="shared" si="15"/>
      </c>
      <c r="V22" s="89">
        <f t="shared" si="5"/>
        <v>39815990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0">
        <v>65</v>
      </c>
      <c r="B23" s="41" t="s">
        <v>260</v>
      </c>
      <c r="C23" s="50" t="s">
        <v>155</v>
      </c>
      <c r="D23" s="169">
        <v>0.625</v>
      </c>
      <c r="E23" s="33">
        <v>270</v>
      </c>
      <c r="F23" s="33">
        <v>120</v>
      </c>
      <c r="G23" s="43">
        <v>390</v>
      </c>
      <c r="H23" s="35">
        <v>6</v>
      </c>
      <c r="I23" s="36">
        <f t="shared" si="17"/>
        <v>17</v>
      </c>
      <c r="J23" s="44"/>
      <c r="K23" s="32"/>
      <c r="L23" s="33"/>
      <c r="M23" s="43">
        <f t="shared" si="10"/>
      </c>
      <c r="N23" s="35"/>
      <c r="O23" s="45"/>
      <c r="P23" s="68">
        <f t="shared" si="11"/>
      </c>
      <c r="Q23" s="69">
        <f t="shared" si="12"/>
      </c>
      <c r="R23" s="66">
        <f t="shared" si="13"/>
      </c>
      <c r="S23" s="38">
        <f t="shared" si="14"/>
      </c>
      <c r="T23" s="67">
        <f t="shared" si="15"/>
      </c>
      <c r="V23" s="89">
        <f t="shared" si="5"/>
        <v>39119994</v>
      </c>
      <c r="W23" s="89">
        <f t="shared" si="6"/>
        <v>17</v>
      </c>
      <c r="X23" s="89">
        <f t="shared" si="7"/>
      </c>
      <c r="Y23" s="89">
        <f t="shared" si="8"/>
      </c>
    </row>
    <row r="24" spans="1:25" ht="18.75" customHeight="1">
      <c r="A24" s="40">
        <v>66</v>
      </c>
      <c r="B24" s="41" t="s">
        <v>286</v>
      </c>
      <c r="C24" s="42" t="s">
        <v>285</v>
      </c>
      <c r="D24" s="169"/>
      <c r="E24" s="33">
        <v>282</v>
      </c>
      <c r="F24" s="33">
        <v>106</v>
      </c>
      <c r="G24" s="43">
        <f>IF(SUM(E24,F24)&gt;0,SUM(E24,F24),"")</f>
        <v>388</v>
      </c>
      <c r="H24" s="35">
        <v>15</v>
      </c>
      <c r="I24" s="63">
        <f t="shared" si="17"/>
        <v>18</v>
      </c>
      <c r="J24" s="44"/>
      <c r="K24" s="32"/>
      <c r="L24" s="33"/>
      <c r="M24" s="43">
        <f t="shared" si="10"/>
      </c>
      <c r="N24" s="35"/>
      <c r="O24" s="45"/>
      <c r="P24" s="68">
        <f t="shared" si="11"/>
      </c>
      <c r="Q24" s="69">
        <f t="shared" si="12"/>
      </c>
      <c r="R24" s="66">
        <f t="shared" si="13"/>
      </c>
      <c r="S24" s="38">
        <f t="shared" si="14"/>
      </c>
      <c r="T24" s="67">
        <f t="shared" si="15"/>
      </c>
      <c r="V24" s="89">
        <f t="shared" si="5"/>
        <v>38905985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0">
        <v>67</v>
      </c>
      <c r="B25" s="41" t="s">
        <v>433</v>
      </c>
      <c r="C25" s="47" t="s">
        <v>282</v>
      </c>
      <c r="D25" s="169">
        <v>0.59375</v>
      </c>
      <c r="E25" s="33">
        <v>262</v>
      </c>
      <c r="F25" s="33">
        <v>125</v>
      </c>
      <c r="G25" s="43">
        <f>IF(SUM(E25,F25)&gt;0,SUM(E25,F25),"")</f>
        <v>387</v>
      </c>
      <c r="H25" s="35">
        <v>11</v>
      </c>
      <c r="I25" s="63">
        <f t="shared" si="17"/>
        <v>19</v>
      </c>
      <c r="J25" s="44"/>
      <c r="K25" s="32"/>
      <c r="L25" s="33"/>
      <c r="M25" s="43">
        <f t="shared" si="10"/>
      </c>
      <c r="N25" s="35"/>
      <c r="O25" s="45"/>
      <c r="P25" s="68">
        <f t="shared" si="11"/>
      </c>
      <c r="Q25" s="69">
        <f t="shared" si="12"/>
      </c>
      <c r="R25" s="66">
        <f t="shared" si="13"/>
      </c>
      <c r="S25" s="38">
        <f t="shared" si="14"/>
      </c>
      <c r="T25" s="67">
        <f t="shared" si="15"/>
      </c>
      <c r="V25" s="89">
        <f t="shared" si="5"/>
        <v>38824989</v>
      </c>
      <c r="W25" s="89">
        <f t="shared" si="6"/>
        <v>19</v>
      </c>
      <c r="X25" s="89">
        <f t="shared" si="7"/>
      </c>
      <c r="Y25" s="89">
        <f t="shared" si="8"/>
      </c>
    </row>
    <row r="26" spans="1:25" ht="18.75" customHeight="1">
      <c r="A26" s="40">
        <v>68</v>
      </c>
      <c r="B26" s="41" t="s">
        <v>261</v>
      </c>
      <c r="C26" s="42" t="s">
        <v>250</v>
      </c>
      <c r="D26" s="169"/>
      <c r="E26" s="33">
        <v>270</v>
      </c>
      <c r="F26" s="33">
        <v>115</v>
      </c>
      <c r="G26" s="43">
        <f>IF(SUM(E26,F26)&gt;0,SUM(E26,F26),"")</f>
        <v>385</v>
      </c>
      <c r="H26" s="35">
        <v>7</v>
      </c>
      <c r="I26" s="63">
        <f t="shared" si="17"/>
        <v>20</v>
      </c>
      <c r="J26" s="44"/>
      <c r="K26" s="32"/>
      <c r="L26" s="33"/>
      <c r="M26" s="43">
        <f t="shared" si="10"/>
      </c>
      <c r="N26" s="35"/>
      <c r="O26" s="45"/>
      <c r="P26" s="68">
        <f t="shared" si="11"/>
      </c>
      <c r="Q26" s="69">
        <f t="shared" si="12"/>
      </c>
      <c r="R26" s="66">
        <f t="shared" si="13"/>
      </c>
      <c r="S26" s="38">
        <f t="shared" si="14"/>
      </c>
      <c r="T26" s="67">
        <f t="shared" si="15"/>
      </c>
      <c r="V26" s="89">
        <f t="shared" si="5"/>
        <v>38614993</v>
      </c>
      <c r="W26" s="89">
        <f t="shared" si="6"/>
        <v>20</v>
      </c>
      <c r="X26" s="89">
        <f t="shared" si="7"/>
      </c>
      <c r="Y26" s="89">
        <f t="shared" si="8"/>
      </c>
    </row>
    <row r="27" spans="1:25" ht="18.75" customHeight="1">
      <c r="A27" s="40">
        <v>69</v>
      </c>
      <c r="B27" s="163" t="s">
        <v>139</v>
      </c>
      <c r="C27" s="47" t="s">
        <v>16</v>
      </c>
      <c r="D27" s="169"/>
      <c r="E27" s="33">
        <v>286</v>
      </c>
      <c r="F27" s="33">
        <v>95</v>
      </c>
      <c r="G27" s="43">
        <f>IF(SUM(E27,F27)&gt;0,SUM(E27,F27),"")</f>
        <v>381</v>
      </c>
      <c r="H27" s="35">
        <v>9</v>
      </c>
      <c r="I27" s="63">
        <f t="shared" si="17"/>
        <v>21</v>
      </c>
      <c r="J27" s="44"/>
      <c r="K27" s="32"/>
      <c r="L27" s="33"/>
      <c r="M27" s="43">
        <f t="shared" si="10"/>
      </c>
      <c r="N27" s="35"/>
      <c r="O27" s="153"/>
      <c r="P27" s="68">
        <f t="shared" si="11"/>
      </c>
      <c r="Q27" s="69">
        <f t="shared" si="12"/>
      </c>
      <c r="R27" s="66">
        <f t="shared" si="13"/>
      </c>
      <c r="S27" s="38">
        <f t="shared" si="14"/>
      </c>
      <c r="T27" s="67">
        <f t="shared" si="15"/>
      </c>
      <c r="V27" s="89">
        <f t="shared" si="5"/>
        <v>38194991</v>
      </c>
      <c r="W27" s="89">
        <f t="shared" si="6"/>
        <v>21</v>
      </c>
      <c r="X27" s="89">
        <f t="shared" si="7"/>
      </c>
      <c r="Y27" s="89">
        <f t="shared" si="8"/>
      </c>
    </row>
    <row r="28" spans="1:25" s="8" customFormat="1" ht="18.75" customHeight="1">
      <c r="A28" s="71">
        <v>70</v>
      </c>
      <c r="B28" s="98" t="s">
        <v>140</v>
      </c>
      <c r="C28" s="99" t="s">
        <v>141</v>
      </c>
      <c r="D28" s="170">
        <v>0.6875</v>
      </c>
      <c r="E28" s="91">
        <v>270</v>
      </c>
      <c r="F28" s="56">
        <v>105</v>
      </c>
      <c r="G28" s="73">
        <f>IF(SUM(E28,F28)&gt;0,SUM(E28,F28),"")</f>
        <v>375</v>
      </c>
      <c r="H28" s="92">
        <v>15</v>
      </c>
      <c r="I28" s="74">
        <f t="shared" si="17"/>
        <v>22</v>
      </c>
      <c r="J28" s="44"/>
      <c r="K28" s="55"/>
      <c r="L28" s="56"/>
      <c r="M28" s="73">
        <f t="shared" si="10"/>
      </c>
      <c r="N28" s="59"/>
      <c r="O28" s="45"/>
      <c r="P28" s="72">
        <f t="shared" si="11"/>
      </c>
      <c r="Q28" s="75">
        <f t="shared" si="12"/>
      </c>
      <c r="R28" s="76">
        <f t="shared" si="13"/>
      </c>
      <c r="S28" s="60">
        <f t="shared" si="14"/>
      </c>
      <c r="T28" s="77">
        <f t="shared" si="15"/>
      </c>
      <c r="U28" s="5"/>
      <c r="V28" s="89">
        <f t="shared" si="5"/>
        <v>37604985</v>
      </c>
      <c r="W28" s="89">
        <f t="shared" si="6"/>
        <v>22</v>
      </c>
      <c r="X28" s="89">
        <f t="shared" si="7"/>
      </c>
      <c r="Y28" s="89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1" dxfId="2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0" operator="greaterThanOrEqual" stopIfTrue="1">
      <formula>150</formula>
    </cfRule>
  </conditionalFormatting>
  <conditionalFormatting sqref="K7:K28">
    <cfRule type="cellIs" priority="4" dxfId="2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0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2" operator="greaterThanOrEqual" stopIfTrue="1">
      <formula>7</formula>
    </cfRule>
  </conditionalFormatting>
  <conditionalFormatting sqref="T7:T28">
    <cfRule type="cellIs" priority="9" dxfId="24" operator="between" stopIfTrue="1">
      <formula>1</formula>
      <formula>3</formula>
    </cfRule>
    <cfRule type="cellIs" priority="10" dxfId="2" operator="between" stopIfTrue="1">
      <formula>4</formula>
      <formula>6</formula>
    </cfRule>
    <cfRule type="cellIs" priority="11" dxfId="22" operator="greaterThanOrEqual" stopIfTrue="1">
      <formula>7</formula>
    </cfRule>
  </conditionalFormatting>
  <conditionalFormatting sqref="G7:G28">
    <cfRule type="cellIs" priority="12" dxfId="2" operator="lessThan" stopIfTrue="1">
      <formula>400</formula>
    </cfRule>
    <cfRule type="cellIs" priority="13" dxfId="1" operator="between" stopIfTrue="1">
      <formula>400</formula>
      <formula>449</formula>
    </cfRule>
    <cfRule type="cellIs" priority="14" dxfId="0" operator="greaterThan" stopIfTrue="1">
      <formula>450</formula>
    </cfRule>
  </conditionalFormatting>
  <conditionalFormatting sqref="S7:S28 H7:H28">
    <cfRule type="cellIs" priority="15" dxfId="0" operator="equal" stopIfTrue="1">
      <formula>0</formula>
    </cfRule>
  </conditionalFormatting>
  <conditionalFormatting sqref="E7:E28">
    <cfRule type="cellIs" priority="16" dxfId="0" operator="greaterThanOrEqual" stopIfTrue="1">
      <formula>300</formula>
    </cfRule>
    <cfRule type="cellIs" priority="17" dxfId="1" operator="greaterThanOrEqual" stopIfTrue="1">
      <formula>275</formula>
    </cfRule>
  </conditionalFormatting>
  <conditionalFormatting sqref="F7:F28">
    <cfRule type="cellIs" priority="18" dxfId="0" operator="greaterThanOrEqual" stopIfTrue="1">
      <formula>150</formula>
    </cfRule>
    <cfRule type="cellIs" priority="19" dxfId="1" operator="greaterThanOrEqual" stopIfTrue="1">
      <formula>125</formula>
    </cfRule>
  </conditionalFormatting>
  <conditionalFormatting sqref="M7:M28">
    <cfRule type="cellIs" priority="20" dxfId="0" operator="greaterThanOrEqual" stopIfTrue="1">
      <formula>450</formula>
    </cfRule>
    <cfRule type="cellIs" priority="21" dxfId="1" operator="greaterThanOrEqual" stopIfTrue="1">
      <formula>400</formula>
    </cfRule>
  </conditionalFormatting>
  <conditionalFormatting sqref="R7:R28">
    <cfRule type="cellIs" priority="22" dxfId="0" operator="greaterThanOrEqual" stopIfTrue="1">
      <formula>900</formula>
    </cfRule>
    <cfRule type="cellIs" priority="23" dxfId="1" operator="greaterThanOrEqual" stopIfTrue="1">
      <formula>800</formula>
    </cfRule>
  </conditionalFormatting>
  <conditionalFormatting sqref="Q7:Q28">
    <cfRule type="cellIs" priority="24" dxfId="0" operator="greaterThanOrEqual" stopIfTrue="1">
      <formula>300</formula>
    </cfRule>
    <cfRule type="cellIs" priority="25" dxfId="1" operator="greaterThanOrEqual" stopIfTrue="1">
      <formula>250</formula>
    </cfRule>
  </conditionalFormatting>
  <conditionalFormatting sqref="P7:P28">
    <cfRule type="cellIs" priority="26" dxfId="0" operator="greaterThanOrEqual" stopIfTrue="1">
      <formula>600</formula>
    </cfRule>
    <cfRule type="cellIs" priority="27" dxfId="1" operator="greaterThanOrEqual" stopIfTrue="1">
      <formula>550</formula>
    </cfRule>
  </conditionalFormatting>
  <printOptions/>
  <pageMargins left="0.26" right="0.5" top="0.4724409448818898" bottom="0.5118110236220472" header="0.5118110236220472" footer="0.5118110236220472"/>
  <pageSetup horizontalDpi="300" verticalDpi="300" orientation="landscape" paperSize="9" r:id="rId1"/>
  <headerFooter alignWithMargins="0">
    <oddFooter>&amp;L&amp;8&amp;F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2.7109375" style="6" customWidth="1"/>
    <col min="2" max="2" width="26.421875" style="5" customWidth="1"/>
    <col min="3" max="3" width="19.851562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3.7109375" style="5" customWidth="1"/>
    <col min="22" max="22" width="0" style="5" hidden="1" customWidth="1"/>
    <col min="23" max="23" width="5.00390625" style="5" hidden="1" customWidth="1"/>
    <col min="24" max="24" width="0" style="5" hidden="1" customWidth="1"/>
    <col min="25" max="25" width="5.0039062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164</v>
      </c>
      <c r="D3" s="9" t="s">
        <v>171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22</v>
      </c>
      <c r="B5" s="11"/>
      <c r="C5" s="12"/>
      <c r="D5" s="13" t="s">
        <v>21</v>
      </c>
      <c r="E5" s="14"/>
      <c r="F5" s="14"/>
      <c r="G5" s="14"/>
      <c r="H5" s="14"/>
      <c r="I5" s="15"/>
      <c r="J5" s="16"/>
      <c r="K5" s="13" t="s">
        <v>94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71</v>
      </c>
      <c r="B7" s="29" t="s">
        <v>144</v>
      </c>
      <c r="C7" s="30" t="s">
        <v>145</v>
      </c>
      <c r="D7" s="168"/>
      <c r="E7" s="33">
        <v>293</v>
      </c>
      <c r="F7" s="33">
        <v>132</v>
      </c>
      <c r="G7" s="43">
        <f>IF(SUM(E7,F7)&gt;0,SUM(E7,F7),"")</f>
        <v>425</v>
      </c>
      <c r="H7" s="35">
        <v>4</v>
      </c>
      <c r="I7" s="63">
        <f aca="true" t="shared" si="0" ref="I7:I12">IF(W7&gt;0,W7,"")</f>
        <v>3</v>
      </c>
      <c r="J7" s="44"/>
      <c r="K7" s="32">
        <v>281</v>
      </c>
      <c r="L7" s="33">
        <v>147</v>
      </c>
      <c r="M7" s="43">
        <f aca="true" t="shared" si="1" ref="M7:M12">IF(SUM(K7,L7)&gt;0,SUM(K7,L7),"")</f>
        <v>428</v>
      </c>
      <c r="N7" s="35">
        <v>5</v>
      </c>
      <c r="O7" s="44"/>
      <c r="P7" s="64">
        <f aca="true" t="shared" si="2" ref="P7:S12">IF(AND(ISNUMBER(E7),ISNUMBER(K7)),SUM(E7,K7),"")</f>
        <v>574</v>
      </c>
      <c r="Q7" s="65">
        <f t="shared" si="2"/>
        <v>279</v>
      </c>
      <c r="R7" s="66">
        <f t="shared" si="2"/>
        <v>853</v>
      </c>
      <c r="S7" s="38">
        <f t="shared" si="2"/>
        <v>9</v>
      </c>
      <c r="T7" s="67">
        <f aca="true" t="shared" si="3" ref="T7:T12">IF(Y7&gt;0,Y7,"")</f>
        <v>1</v>
      </c>
      <c r="V7" s="88">
        <f aca="true" t="shared" si="4" ref="V7:V28">IF(SUM(G7)&gt;0,100000*G7+1000*F7-H7,"")</f>
        <v>42631996</v>
      </c>
      <c r="W7" s="88">
        <f aca="true" t="shared" si="5" ref="W7:W28">IF(SUM(G7)&gt;0,RANK(V7,$V$7:$V$28,0),"")</f>
        <v>3</v>
      </c>
      <c r="X7" s="88">
        <f aca="true" t="shared" si="6" ref="X7:X28">IF(AND(SUM(Q7)&gt;0,ISNUMBER(S7)),100000*R7+1000*Q7-S7,"")</f>
        <v>85578991</v>
      </c>
      <c r="Y7" s="88">
        <f aca="true" t="shared" si="7" ref="Y7:Y28">IF(AND(SUM(Q7)&gt;0,ISNUMBER(S7)),RANK(X7,$X$7:$X$28,0),"")</f>
        <v>1</v>
      </c>
    </row>
    <row r="8" spans="1:27" ht="18.75" customHeight="1">
      <c r="A8" s="40">
        <v>72</v>
      </c>
      <c r="B8" s="172" t="s">
        <v>432</v>
      </c>
      <c r="C8" s="42" t="s">
        <v>158</v>
      </c>
      <c r="D8" s="169"/>
      <c r="E8" s="33">
        <v>311</v>
      </c>
      <c r="F8" s="33">
        <v>133</v>
      </c>
      <c r="G8" s="43">
        <f>IF(SUM(E8,F8)&gt;0,SUM(E8,F8),"")</f>
        <v>444</v>
      </c>
      <c r="H8" s="35">
        <v>8</v>
      </c>
      <c r="I8" s="36">
        <f t="shared" si="0"/>
        <v>1</v>
      </c>
      <c r="J8" s="37"/>
      <c r="K8" s="32">
        <v>279</v>
      </c>
      <c r="L8" s="33">
        <v>102</v>
      </c>
      <c r="M8" s="43">
        <f t="shared" si="1"/>
        <v>381</v>
      </c>
      <c r="N8" s="35">
        <v>14</v>
      </c>
      <c r="O8" s="37"/>
      <c r="P8" s="68">
        <f t="shared" si="2"/>
        <v>590</v>
      </c>
      <c r="Q8" s="69">
        <f t="shared" si="2"/>
        <v>235</v>
      </c>
      <c r="R8" s="66">
        <f t="shared" si="2"/>
        <v>825</v>
      </c>
      <c r="S8" s="38">
        <f t="shared" si="2"/>
        <v>22</v>
      </c>
      <c r="T8" s="67">
        <f t="shared" si="3"/>
        <v>2</v>
      </c>
      <c r="V8" s="89">
        <f t="shared" si="4"/>
        <v>44532992</v>
      </c>
      <c r="W8" s="89">
        <f t="shared" si="5"/>
        <v>1</v>
      </c>
      <c r="X8" s="89">
        <f t="shared" si="6"/>
        <v>82734978</v>
      </c>
      <c r="Y8" s="89">
        <f t="shared" si="7"/>
        <v>2</v>
      </c>
      <c r="AA8" s="95"/>
    </row>
    <row r="9" spans="1:25" ht="18.75" customHeight="1">
      <c r="A9" s="46">
        <v>73</v>
      </c>
      <c r="B9" s="41" t="s">
        <v>428</v>
      </c>
      <c r="C9" s="47" t="s">
        <v>145</v>
      </c>
      <c r="D9" s="169">
        <v>0.5625</v>
      </c>
      <c r="E9" s="33">
        <v>315</v>
      </c>
      <c r="F9" s="33">
        <v>106</v>
      </c>
      <c r="G9" s="43">
        <f>IF(SUM(E9,F9)&gt;0,SUM(E9,F9),"")</f>
        <v>421</v>
      </c>
      <c r="H9" s="196">
        <v>11</v>
      </c>
      <c r="I9" s="63">
        <f t="shared" si="0"/>
        <v>4</v>
      </c>
      <c r="J9" s="44"/>
      <c r="K9" s="32">
        <v>279</v>
      </c>
      <c r="L9" s="33">
        <v>117</v>
      </c>
      <c r="M9" s="43">
        <f t="shared" si="1"/>
        <v>396</v>
      </c>
      <c r="N9" s="35">
        <v>8</v>
      </c>
      <c r="O9" s="45"/>
      <c r="P9" s="68">
        <f t="shared" si="2"/>
        <v>594</v>
      </c>
      <c r="Q9" s="69">
        <f t="shared" si="2"/>
        <v>223</v>
      </c>
      <c r="R9" s="66">
        <f t="shared" si="2"/>
        <v>817</v>
      </c>
      <c r="S9" s="38">
        <f t="shared" si="2"/>
        <v>19</v>
      </c>
      <c r="T9" s="67">
        <f t="shared" si="3"/>
        <v>3</v>
      </c>
      <c r="V9" s="89">
        <f t="shared" si="4"/>
        <v>42205989</v>
      </c>
      <c r="W9" s="89">
        <f t="shared" si="5"/>
        <v>4</v>
      </c>
      <c r="X9" s="89">
        <f t="shared" si="6"/>
        <v>81922981</v>
      </c>
      <c r="Y9" s="89">
        <f t="shared" si="7"/>
        <v>3</v>
      </c>
    </row>
    <row r="10" spans="1:25" ht="18.75" customHeight="1">
      <c r="A10" s="40">
        <v>74</v>
      </c>
      <c r="B10" s="41" t="s">
        <v>287</v>
      </c>
      <c r="C10" s="47" t="s">
        <v>288</v>
      </c>
      <c r="D10" s="169">
        <v>0.59375</v>
      </c>
      <c r="E10" s="33">
        <v>299</v>
      </c>
      <c r="F10" s="33">
        <v>114</v>
      </c>
      <c r="G10" s="43">
        <f>IF(SUM(E10,F10)&gt;0,SUM(E10,F10),"")</f>
        <v>413</v>
      </c>
      <c r="H10" s="35">
        <v>10</v>
      </c>
      <c r="I10" s="63">
        <f t="shared" si="0"/>
        <v>5</v>
      </c>
      <c r="J10" s="44"/>
      <c r="K10" s="32">
        <v>274</v>
      </c>
      <c r="L10" s="33">
        <v>124</v>
      </c>
      <c r="M10" s="43">
        <f t="shared" si="1"/>
        <v>398</v>
      </c>
      <c r="N10" s="35">
        <v>3</v>
      </c>
      <c r="O10" s="45"/>
      <c r="P10" s="68">
        <f t="shared" si="2"/>
        <v>573</v>
      </c>
      <c r="Q10" s="69">
        <f t="shared" si="2"/>
        <v>238</v>
      </c>
      <c r="R10" s="66">
        <f t="shared" si="2"/>
        <v>811</v>
      </c>
      <c r="S10" s="38">
        <f t="shared" si="2"/>
        <v>13</v>
      </c>
      <c r="T10" s="67">
        <f t="shared" si="3"/>
        <v>4</v>
      </c>
      <c r="U10" s="70"/>
      <c r="V10" s="89">
        <f t="shared" si="4"/>
        <v>41413990</v>
      </c>
      <c r="W10" s="89">
        <f t="shared" si="5"/>
        <v>5</v>
      </c>
      <c r="X10" s="89">
        <f t="shared" si="6"/>
        <v>81337987</v>
      </c>
      <c r="Y10" s="89">
        <f t="shared" si="7"/>
        <v>4</v>
      </c>
    </row>
    <row r="11" spans="1:25" ht="18.75" customHeight="1">
      <c r="A11" s="46">
        <v>75</v>
      </c>
      <c r="B11" s="41" t="s">
        <v>93</v>
      </c>
      <c r="C11" s="47" t="s">
        <v>146</v>
      </c>
      <c r="D11" s="169">
        <v>0.6875</v>
      </c>
      <c r="E11" s="154">
        <v>281</v>
      </c>
      <c r="F11" s="33">
        <v>130</v>
      </c>
      <c r="G11" s="43">
        <f>IF(SUM(E11,F11)&gt;0,SUM(E11,F11),"")</f>
        <v>411</v>
      </c>
      <c r="H11" s="155">
        <v>7</v>
      </c>
      <c r="I11" s="63">
        <f t="shared" si="0"/>
        <v>6</v>
      </c>
      <c r="J11" s="44"/>
      <c r="K11" s="32">
        <v>264</v>
      </c>
      <c r="L11" s="33">
        <v>116</v>
      </c>
      <c r="M11" s="43">
        <f t="shared" si="1"/>
        <v>380</v>
      </c>
      <c r="N11" s="35">
        <v>10</v>
      </c>
      <c r="O11" s="45"/>
      <c r="P11" s="68">
        <f t="shared" si="2"/>
        <v>545</v>
      </c>
      <c r="Q11" s="69">
        <f t="shared" si="2"/>
        <v>246</v>
      </c>
      <c r="R11" s="66">
        <f t="shared" si="2"/>
        <v>791</v>
      </c>
      <c r="S11" s="38">
        <f t="shared" si="2"/>
        <v>17</v>
      </c>
      <c r="T11" s="67">
        <f t="shared" si="3"/>
        <v>5</v>
      </c>
      <c r="V11" s="89">
        <f t="shared" si="4"/>
        <v>41229993</v>
      </c>
      <c r="W11" s="89">
        <f t="shared" si="5"/>
        <v>6</v>
      </c>
      <c r="X11" s="89">
        <f t="shared" si="6"/>
        <v>79345983</v>
      </c>
      <c r="Y11" s="89">
        <f t="shared" si="7"/>
        <v>5</v>
      </c>
    </row>
    <row r="12" spans="1:25" ht="18.75" customHeight="1">
      <c r="A12" s="40">
        <v>76</v>
      </c>
      <c r="B12" s="41" t="s">
        <v>264</v>
      </c>
      <c r="C12" s="47" t="s">
        <v>265</v>
      </c>
      <c r="D12" s="169">
        <v>0.625</v>
      </c>
      <c r="E12" s="33">
        <v>278</v>
      </c>
      <c r="F12" s="33">
        <v>147</v>
      </c>
      <c r="G12" s="43">
        <v>425</v>
      </c>
      <c r="H12" s="35">
        <v>7</v>
      </c>
      <c r="I12" s="63">
        <f t="shared" si="0"/>
        <v>2</v>
      </c>
      <c r="J12" s="44"/>
      <c r="K12" s="32">
        <v>263</v>
      </c>
      <c r="L12" s="33">
        <v>71</v>
      </c>
      <c r="M12" s="43">
        <f t="shared" si="1"/>
        <v>334</v>
      </c>
      <c r="N12" s="35">
        <v>19</v>
      </c>
      <c r="O12" s="44"/>
      <c r="P12" s="68">
        <f t="shared" si="2"/>
        <v>541</v>
      </c>
      <c r="Q12" s="69">
        <f t="shared" si="2"/>
        <v>218</v>
      </c>
      <c r="R12" s="66">
        <f t="shared" si="2"/>
        <v>759</v>
      </c>
      <c r="S12" s="38">
        <f t="shared" si="2"/>
        <v>26</v>
      </c>
      <c r="T12" s="67">
        <f t="shared" si="3"/>
        <v>6</v>
      </c>
      <c r="V12" s="89">
        <f t="shared" si="4"/>
        <v>42646993</v>
      </c>
      <c r="W12" s="89">
        <f t="shared" si="5"/>
        <v>2</v>
      </c>
      <c r="X12" s="89">
        <f t="shared" si="6"/>
        <v>76117974</v>
      </c>
      <c r="Y12" s="89">
        <f t="shared" si="7"/>
        <v>6</v>
      </c>
    </row>
    <row r="13" spans="1:25" ht="18.75" customHeight="1">
      <c r="A13" s="46">
        <v>77</v>
      </c>
      <c r="B13" s="172" t="s">
        <v>429</v>
      </c>
      <c r="C13" s="50" t="s">
        <v>136</v>
      </c>
      <c r="D13" s="169"/>
      <c r="E13" s="33">
        <v>289</v>
      </c>
      <c r="F13" s="33">
        <v>120</v>
      </c>
      <c r="G13" s="43">
        <f>IF(SUM(E13,F13)&gt;0,SUM(E13,F13),"")</f>
        <v>409</v>
      </c>
      <c r="H13" s="35">
        <v>9</v>
      </c>
      <c r="I13" s="63">
        <f aca="true" t="shared" si="8" ref="I13:I28">IF(W13&gt;0,W13,"")</f>
        <v>7</v>
      </c>
      <c r="J13" s="44"/>
      <c r="K13" s="32"/>
      <c r="L13" s="33"/>
      <c r="M13" s="43">
        <f aca="true" t="shared" si="9" ref="M13:M28">IF(SUM(K13,L13)&gt;0,SUM(K13,L13),"")</f>
      </c>
      <c r="N13" s="35"/>
      <c r="O13" s="45"/>
      <c r="P13" s="68">
        <f aca="true" t="shared" si="10" ref="P13:P28">IF(AND(ISNUMBER(E13),ISNUMBER(K13)),SUM(E13,K13),"")</f>
      </c>
      <c r="Q13" s="69">
        <f aca="true" t="shared" si="11" ref="Q13:Q28">IF(AND(ISNUMBER(F13),ISNUMBER(L13)),SUM(F13,L13),"")</f>
      </c>
      <c r="R13" s="66">
        <f aca="true" t="shared" si="12" ref="R13:R28">IF(AND(ISNUMBER(G13),ISNUMBER(M13)),SUM(G13,M13),"")</f>
      </c>
      <c r="S13" s="38">
        <f aca="true" t="shared" si="13" ref="S13:S28">IF(AND(ISNUMBER(H13),ISNUMBER(N13)),SUM(H13,N13),"")</f>
      </c>
      <c r="T13" s="67">
        <f aca="true" t="shared" si="14" ref="T13:T28">IF(Y13&gt;0,Y13,"")</f>
      </c>
      <c r="V13" s="89">
        <f t="shared" si="4"/>
        <v>41019991</v>
      </c>
      <c r="W13" s="89">
        <f t="shared" si="5"/>
        <v>7</v>
      </c>
      <c r="X13" s="89">
        <f t="shared" si="6"/>
      </c>
      <c r="Y13" s="89">
        <f t="shared" si="7"/>
      </c>
    </row>
    <row r="14" spans="1:25" ht="18.75" customHeight="1">
      <c r="A14" s="40">
        <v>78</v>
      </c>
      <c r="B14" s="172" t="s">
        <v>426</v>
      </c>
      <c r="C14" s="50" t="s">
        <v>145</v>
      </c>
      <c r="D14" s="169"/>
      <c r="E14" s="33">
        <v>298</v>
      </c>
      <c r="F14" s="33">
        <v>109</v>
      </c>
      <c r="G14" s="43">
        <f>IF(SUM(E14,F14)&gt;0,SUM(E14,F14),"")</f>
        <v>407</v>
      </c>
      <c r="H14" s="35">
        <v>9</v>
      </c>
      <c r="I14" s="63">
        <f t="shared" si="8"/>
        <v>8</v>
      </c>
      <c r="J14" s="44"/>
      <c r="K14" s="32"/>
      <c r="L14" s="33"/>
      <c r="M14" s="43">
        <f t="shared" si="9"/>
      </c>
      <c r="N14" s="35"/>
      <c r="O14" s="44"/>
      <c r="P14" s="68">
        <f t="shared" si="10"/>
      </c>
      <c r="Q14" s="69">
        <f t="shared" si="11"/>
      </c>
      <c r="R14" s="66">
        <f t="shared" si="12"/>
      </c>
      <c r="S14" s="38">
        <f t="shared" si="13"/>
      </c>
      <c r="T14" s="67">
        <f t="shared" si="14"/>
      </c>
      <c r="V14" s="89">
        <f t="shared" si="4"/>
        <v>40808991</v>
      </c>
      <c r="W14" s="89">
        <f t="shared" si="5"/>
        <v>8</v>
      </c>
      <c r="X14" s="89">
        <f t="shared" si="6"/>
      </c>
      <c r="Y14" s="89">
        <f t="shared" si="7"/>
      </c>
    </row>
    <row r="15" spans="1:25" ht="18.75" customHeight="1">
      <c r="A15" s="46">
        <v>79</v>
      </c>
      <c r="B15" s="41" t="s">
        <v>187</v>
      </c>
      <c r="C15" s="50" t="s">
        <v>183</v>
      </c>
      <c r="D15" s="169"/>
      <c r="E15" s="154">
        <v>270</v>
      </c>
      <c r="F15" s="219">
        <v>131</v>
      </c>
      <c r="G15" s="221">
        <v>401</v>
      </c>
      <c r="H15" s="35">
        <v>3</v>
      </c>
      <c r="I15" s="36">
        <f t="shared" si="8"/>
        <v>9</v>
      </c>
      <c r="J15" s="44"/>
      <c r="K15" s="32"/>
      <c r="L15" s="33"/>
      <c r="M15" s="43">
        <f t="shared" si="9"/>
      </c>
      <c r="N15" s="35"/>
      <c r="O15" s="45"/>
      <c r="P15" s="68">
        <f t="shared" si="10"/>
      </c>
      <c r="Q15" s="69">
        <f t="shared" si="11"/>
      </c>
      <c r="R15" s="66">
        <f t="shared" si="12"/>
      </c>
      <c r="S15" s="38">
        <f t="shared" si="13"/>
      </c>
      <c r="T15" s="67">
        <f t="shared" si="14"/>
      </c>
      <c r="V15" s="89">
        <f t="shared" si="4"/>
        <v>40230997</v>
      </c>
      <c r="W15" s="89">
        <f t="shared" si="5"/>
        <v>9</v>
      </c>
      <c r="X15" s="89">
        <f t="shared" si="6"/>
      </c>
      <c r="Y15" s="89">
        <f t="shared" si="7"/>
      </c>
    </row>
    <row r="16" spans="1:25" ht="18.75" customHeight="1">
      <c r="A16" s="40">
        <v>80</v>
      </c>
      <c r="B16" s="273" t="s">
        <v>186</v>
      </c>
      <c r="C16" s="42" t="s">
        <v>18</v>
      </c>
      <c r="D16" s="169">
        <v>0.65625</v>
      </c>
      <c r="E16" s="33">
        <v>282</v>
      </c>
      <c r="F16" s="33">
        <v>106</v>
      </c>
      <c r="G16" s="43">
        <f aca="true" t="shared" si="15" ref="G16:G26">IF(SUM(E16,F16)&gt;0,SUM(E16,F16),"")</f>
        <v>388</v>
      </c>
      <c r="H16" s="35">
        <v>15</v>
      </c>
      <c r="I16" s="63">
        <f t="shared" si="8"/>
        <v>10</v>
      </c>
      <c r="J16" s="44"/>
      <c r="K16" s="32"/>
      <c r="L16" s="33"/>
      <c r="M16" s="43">
        <f t="shared" si="9"/>
      </c>
      <c r="N16" s="48"/>
      <c r="O16" s="45"/>
      <c r="P16" s="68">
        <f t="shared" si="10"/>
      </c>
      <c r="Q16" s="69">
        <f t="shared" si="11"/>
      </c>
      <c r="R16" s="66">
        <f t="shared" si="12"/>
      </c>
      <c r="S16" s="38">
        <f t="shared" si="13"/>
      </c>
      <c r="T16" s="67">
        <f t="shared" si="14"/>
      </c>
      <c r="V16" s="89">
        <f t="shared" si="4"/>
        <v>38905985</v>
      </c>
      <c r="W16" s="89">
        <f t="shared" si="5"/>
        <v>10</v>
      </c>
      <c r="X16" s="89">
        <f t="shared" si="6"/>
      </c>
      <c r="Y16" s="89">
        <f t="shared" si="7"/>
      </c>
    </row>
    <row r="17" spans="1:25" ht="18.75" customHeight="1">
      <c r="A17" s="46">
        <v>81</v>
      </c>
      <c r="B17" s="172" t="s">
        <v>427</v>
      </c>
      <c r="C17" s="47" t="s">
        <v>147</v>
      </c>
      <c r="D17" s="169"/>
      <c r="E17" s="33">
        <v>276</v>
      </c>
      <c r="F17" s="33">
        <v>111</v>
      </c>
      <c r="G17" s="43">
        <f t="shared" si="15"/>
        <v>387</v>
      </c>
      <c r="H17" s="35">
        <v>9</v>
      </c>
      <c r="I17" s="63">
        <f t="shared" si="8"/>
        <v>11</v>
      </c>
      <c r="J17" s="44"/>
      <c r="K17" s="32"/>
      <c r="L17" s="33"/>
      <c r="M17" s="43">
        <f t="shared" si="9"/>
      </c>
      <c r="N17" s="35"/>
      <c r="O17" s="45"/>
      <c r="P17" s="68">
        <f t="shared" si="10"/>
      </c>
      <c r="Q17" s="69">
        <f t="shared" si="11"/>
      </c>
      <c r="R17" s="66">
        <f t="shared" si="12"/>
      </c>
      <c r="S17" s="38">
        <f t="shared" si="13"/>
      </c>
      <c r="T17" s="67">
        <f t="shared" si="14"/>
      </c>
      <c r="V17" s="89">
        <f t="shared" si="4"/>
        <v>38810991</v>
      </c>
      <c r="W17" s="89">
        <f t="shared" si="5"/>
        <v>11</v>
      </c>
      <c r="X17" s="89">
        <f t="shared" si="6"/>
      </c>
      <c r="Y17" s="89">
        <f t="shared" si="7"/>
      </c>
    </row>
    <row r="18" spans="1:25" ht="18.75" customHeight="1">
      <c r="A18" s="40">
        <v>82</v>
      </c>
      <c r="B18" s="172" t="s">
        <v>392</v>
      </c>
      <c r="C18" s="42" t="s">
        <v>340</v>
      </c>
      <c r="D18" s="169">
        <v>0.40625</v>
      </c>
      <c r="E18" s="33">
        <v>282</v>
      </c>
      <c r="F18" s="33">
        <v>105</v>
      </c>
      <c r="G18" s="43">
        <f t="shared" si="15"/>
        <v>387</v>
      </c>
      <c r="H18" s="35">
        <v>13</v>
      </c>
      <c r="I18" s="36">
        <f t="shared" si="8"/>
        <v>12</v>
      </c>
      <c r="J18" s="37"/>
      <c r="K18" s="32"/>
      <c r="L18" s="33"/>
      <c r="M18" s="43">
        <f t="shared" si="9"/>
      </c>
      <c r="N18" s="96"/>
      <c r="O18" s="18"/>
      <c r="P18" s="68">
        <f t="shared" si="10"/>
      </c>
      <c r="Q18" s="69">
        <f t="shared" si="11"/>
      </c>
      <c r="R18" s="66">
        <f t="shared" si="12"/>
      </c>
      <c r="S18" s="38">
        <f t="shared" si="13"/>
      </c>
      <c r="T18" s="67">
        <f t="shared" si="14"/>
      </c>
      <c r="U18" s="8"/>
      <c r="V18" s="88">
        <f t="shared" si="4"/>
        <v>38804987</v>
      </c>
      <c r="W18" s="88">
        <f t="shared" si="5"/>
        <v>12</v>
      </c>
      <c r="X18" s="88">
        <f t="shared" si="6"/>
      </c>
      <c r="Y18" s="88">
        <f t="shared" si="7"/>
      </c>
    </row>
    <row r="19" spans="1:25" ht="18.75" customHeight="1">
      <c r="A19" s="46">
        <v>83</v>
      </c>
      <c r="B19" s="274" t="s">
        <v>393</v>
      </c>
      <c r="C19" s="197" t="s">
        <v>361</v>
      </c>
      <c r="D19" s="169"/>
      <c r="E19" s="33">
        <v>282</v>
      </c>
      <c r="F19" s="33">
        <v>102</v>
      </c>
      <c r="G19" s="43">
        <f t="shared" si="15"/>
        <v>384</v>
      </c>
      <c r="H19" s="35">
        <v>13</v>
      </c>
      <c r="I19" s="63">
        <f t="shared" si="8"/>
        <v>13</v>
      </c>
      <c r="J19" s="44"/>
      <c r="K19" s="32"/>
      <c r="L19" s="33"/>
      <c r="M19" s="43">
        <f t="shared" si="9"/>
      </c>
      <c r="N19" s="35"/>
      <c r="O19" s="45"/>
      <c r="P19" s="68">
        <f t="shared" si="10"/>
      </c>
      <c r="Q19" s="69">
        <f t="shared" si="11"/>
      </c>
      <c r="R19" s="66">
        <f t="shared" si="12"/>
      </c>
      <c r="S19" s="38">
        <f t="shared" si="13"/>
      </c>
      <c r="T19" s="67">
        <f t="shared" si="14"/>
      </c>
      <c r="V19" s="89">
        <f t="shared" si="4"/>
        <v>38501987</v>
      </c>
      <c r="W19" s="89">
        <f t="shared" si="5"/>
        <v>13</v>
      </c>
      <c r="X19" s="89">
        <f t="shared" si="6"/>
      </c>
      <c r="Y19" s="89">
        <f t="shared" si="7"/>
      </c>
    </row>
    <row r="20" spans="1:25" ht="18.75" customHeight="1">
      <c r="A20" s="40">
        <v>84</v>
      </c>
      <c r="B20" s="171" t="s">
        <v>394</v>
      </c>
      <c r="C20" s="47" t="s">
        <v>358</v>
      </c>
      <c r="D20" s="169">
        <v>0.53125</v>
      </c>
      <c r="E20" s="33">
        <v>259</v>
      </c>
      <c r="F20" s="33">
        <v>122</v>
      </c>
      <c r="G20" s="43">
        <f t="shared" si="15"/>
        <v>381</v>
      </c>
      <c r="H20" s="35">
        <v>7</v>
      </c>
      <c r="I20" s="63">
        <f t="shared" si="8"/>
        <v>14</v>
      </c>
      <c r="J20" s="44"/>
      <c r="K20" s="32"/>
      <c r="L20" s="33"/>
      <c r="M20" s="43">
        <f t="shared" si="9"/>
      </c>
      <c r="N20" s="35"/>
      <c r="O20" s="45"/>
      <c r="P20" s="68">
        <f t="shared" si="10"/>
      </c>
      <c r="Q20" s="69">
        <f t="shared" si="11"/>
      </c>
      <c r="R20" s="66">
        <f t="shared" si="12"/>
      </c>
      <c r="S20" s="38">
        <f t="shared" si="13"/>
      </c>
      <c r="T20" s="67">
        <f t="shared" si="14"/>
      </c>
      <c r="V20" s="89">
        <f t="shared" si="4"/>
        <v>38221993</v>
      </c>
      <c r="W20" s="89">
        <f t="shared" si="5"/>
        <v>14</v>
      </c>
      <c r="X20" s="89">
        <f t="shared" si="6"/>
      </c>
      <c r="Y20" s="89">
        <f t="shared" si="7"/>
      </c>
    </row>
    <row r="21" spans="1:25" ht="18.75" customHeight="1">
      <c r="A21" s="46">
        <v>85</v>
      </c>
      <c r="B21" s="52" t="s">
        <v>389</v>
      </c>
      <c r="C21" s="47" t="s">
        <v>390</v>
      </c>
      <c r="D21" s="169">
        <v>0.375</v>
      </c>
      <c r="E21" s="33">
        <v>274</v>
      </c>
      <c r="F21" s="33">
        <v>105</v>
      </c>
      <c r="G21" s="43">
        <f t="shared" si="15"/>
        <v>379</v>
      </c>
      <c r="H21" s="35">
        <v>12</v>
      </c>
      <c r="I21" s="63">
        <f t="shared" si="8"/>
        <v>15</v>
      </c>
      <c r="J21" s="44"/>
      <c r="K21" s="32"/>
      <c r="L21" s="33"/>
      <c r="M21" s="43">
        <f t="shared" si="9"/>
      </c>
      <c r="N21" s="35"/>
      <c r="O21" s="44"/>
      <c r="P21" s="68">
        <f t="shared" si="10"/>
      </c>
      <c r="Q21" s="69">
        <f t="shared" si="11"/>
      </c>
      <c r="R21" s="66">
        <f t="shared" si="12"/>
      </c>
      <c r="S21" s="38">
        <f t="shared" si="13"/>
      </c>
      <c r="T21" s="67">
        <f t="shared" si="14"/>
      </c>
      <c r="V21" s="89">
        <f t="shared" si="4"/>
        <v>38004988</v>
      </c>
      <c r="W21" s="89">
        <f t="shared" si="5"/>
        <v>15</v>
      </c>
      <c r="X21" s="89">
        <f t="shared" si="6"/>
      </c>
      <c r="Y21" s="89">
        <f t="shared" si="7"/>
      </c>
    </row>
    <row r="22" spans="1:25" ht="18.75" customHeight="1">
      <c r="A22" s="40">
        <v>86</v>
      </c>
      <c r="B22" s="52" t="s">
        <v>391</v>
      </c>
      <c r="C22" s="47" t="s">
        <v>136</v>
      </c>
      <c r="D22" s="169"/>
      <c r="E22" s="154">
        <v>265</v>
      </c>
      <c r="F22" s="219">
        <v>113</v>
      </c>
      <c r="G22" s="221">
        <f t="shared" si="15"/>
        <v>378</v>
      </c>
      <c r="H22" s="35">
        <v>13</v>
      </c>
      <c r="I22" s="63">
        <f t="shared" si="8"/>
        <v>16</v>
      </c>
      <c r="J22" s="44"/>
      <c r="K22" s="32"/>
      <c r="L22" s="33"/>
      <c r="M22" s="43">
        <f t="shared" si="9"/>
      </c>
      <c r="N22" s="48"/>
      <c r="O22" s="45"/>
      <c r="P22" s="68">
        <f t="shared" si="10"/>
      </c>
      <c r="Q22" s="69">
        <f t="shared" si="11"/>
      </c>
      <c r="R22" s="66">
        <f t="shared" si="12"/>
      </c>
      <c r="S22" s="38">
        <f t="shared" si="13"/>
      </c>
      <c r="T22" s="67">
        <f t="shared" si="14"/>
      </c>
      <c r="V22" s="89">
        <f t="shared" si="4"/>
        <v>37912987</v>
      </c>
      <c r="W22" s="89">
        <f t="shared" si="5"/>
        <v>16</v>
      </c>
      <c r="X22" s="89">
        <f t="shared" si="6"/>
      </c>
      <c r="Y22" s="89">
        <f t="shared" si="7"/>
      </c>
    </row>
    <row r="23" spans="1:25" ht="18.75" customHeight="1">
      <c r="A23" s="46">
        <v>87</v>
      </c>
      <c r="B23" s="172" t="s">
        <v>290</v>
      </c>
      <c r="C23" s="50" t="s">
        <v>289</v>
      </c>
      <c r="D23" s="169"/>
      <c r="E23" s="33">
        <v>269</v>
      </c>
      <c r="F23" s="33">
        <v>106</v>
      </c>
      <c r="G23" s="43">
        <f t="shared" si="15"/>
        <v>375</v>
      </c>
      <c r="H23" s="35">
        <v>9</v>
      </c>
      <c r="I23" s="63">
        <f t="shared" si="8"/>
        <v>17</v>
      </c>
      <c r="J23" s="44"/>
      <c r="K23" s="32"/>
      <c r="L23" s="33"/>
      <c r="M23" s="43">
        <f t="shared" si="9"/>
      </c>
      <c r="N23" s="35"/>
      <c r="O23" s="45"/>
      <c r="P23" s="68">
        <f t="shared" si="10"/>
      </c>
      <c r="Q23" s="69">
        <f t="shared" si="11"/>
      </c>
      <c r="R23" s="66">
        <f t="shared" si="12"/>
      </c>
      <c r="S23" s="38">
        <f t="shared" si="13"/>
      </c>
      <c r="T23" s="67">
        <f t="shared" si="14"/>
      </c>
      <c r="V23" s="89">
        <f t="shared" si="4"/>
        <v>37605991</v>
      </c>
      <c r="W23" s="89">
        <f t="shared" si="5"/>
        <v>17</v>
      </c>
      <c r="X23" s="89">
        <f t="shared" si="6"/>
      </c>
      <c r="Y23" s="89">
        <f t="shared" si="7"/>
      </c>
    </row>
    <row r="24" spans="1:25" ht="18.75" customHeight="1">
      <c r="A24" s="40">
        <v>88</v>
      </c>
      <c r="B24" s="172" t="s">
        <v>430</v>
      </c>
      <c r="C24" s="47" t="s">
        <v>431</v>
      </c>
      <c r="D24" s="169">
        <v>0.46875</v>
      </c>
      <c r="E24" s="33">
        <v>267</v>
      </c>
      <c r="F24" s="33">
        <v>97</v>
      </c>
      <c r="G24" s="43">
        <f t="shared" si="15"/>
        <v>364</v>
      </c>
      <c r="H24" s="35">
        <v>14</v>
      </c>
      <c r="I24" s="63">
        <f t="shared" si="8"/>
        <v>18</v>
      </c>
      <c r="J24" s="44"/>
      <c r="K24" s="32"/>
      <c r="L24" s="33"/>
      <c r="M24" s="43">
        <f t="shared" si="9"/>
      </c>
      <c r="N24" s="35"/>
      <c r="O24" s="45"/>
      <c r="P24" s="68">
        <f t="shared" si="10"/>
      </c>
      <c r="Q24" s="69">
        <f t="shared" si="11"/>
      </c>
      <c r="R24" s="66">
        <f t="shared" si="12"/>
      </c>
      <c r="S24" s="38">
        <f t="shared" si="13"/>
      </c>
      <c r="T24" s="67">
        <f t="shared" si="14"/>
      </c>
      <c r="V24" s="89">
        <f t="shared" si="4"/>
        <v>36496986</v>
      </c>
      <c r="W24" s="89">
        <f t="shared" si="5"/>
        <v>18</v>
      </c>
      <c r="X24" s="89">
        <f t="shared" si="6"/>
      </c>
      <c r="Y24" s="89">
        <f t="shared" si="7"/>
      </c>
    </row>
    <row r="25" spans="1:25" ht="18.75" customHeight="1">
      <c r="A25" s="46">
        <v>89</v>
      </c>
      <c r="B25" s="41" t="s">
        <v>291</v>
      </c>
      <c r="C25" s="47" t="s">
        <v>282</v>
      </c>
      <c r="D25" s="169">
        <v>0.4375</v>
      </c>
      <c r="E25" s="33">
        <v>223</v>
      </c>
      <c r="F25" s="33">
        <v>85</v>
      </c>
      <c r="G25" s="43">
        <f t="shared" si="15"/>
        <v>308</v>
      </c>
      <c r="H25" s="35">
        <v>25</v>
      </c>
      <c r="I25" s="63">
        <f t="shared" si="8"/>
        <v>19</v>
      </c>
      <c r="J25" s="44"/>
      <c r="K25" s="32"/>
      <c r="L25" s="33"/>
      <c r="M25" s="43">
        <f t="shared" si="9"/>
      </c>
      <c r="N25" s="48"/>
      <c r="O25" s="45"/>
      <c r="P25" s="68">
        <f t="shared" si="10"/>
      </c>
      <c r="Q25" s="69">
        <f t="shared" si="11"/>
      </c>
      <c r="R25" s="66">
        <f t="shared" si="12"/>
      </c>
      <c r="S25" s="38">
        <f t="shared" si="13"/>
      </c>
      <c r="T25" s="67">
        <f t="shared" si="14"/>
      </c>
      <c r="V25" s="89">
        <f t="shared" si="4"/>
        <v>30884975</v>
      </c>
      <c r="W25" s="89">
        <f t="shared" si="5"/>
        <v>19</v>
      </c>
      <c r="X25" s="89">
        <f t="shared" si="6"/>
      </c>
      <c r="Y25" s="89">
        <f t="shared" si="7"/>
      </c>
    </row>
    <row r="26" spans="1:25" ht="18.75" customHeight="1">
      <c r="A26" s="40">
        <v>90</v>
      </c>
      <c r="B26" s="259" t="s">
        <v>474</v>
      </c>
      <c r="C26" s="47"/>
      <c r="D26" s="169"/>
      <c r="E26" s="33"/>
      <c r="F26" s="33"/>
      <c r="G26" s="43">
        <f t="shared" si="15"/>
      </c>
      <c r="H26" s="35"/>
      <c r="I26" s="63">
        <f t="shared" si="8"/>
      </c>
      <c r="J26" s="44"/>
      <c r="K26" s="32"/>
      <c r="L26" s="33"/>
      <c r="M26" s="43">
        <f t="shared" si="9"/>
      </c>
      <c r="N26" s="35"/>
      <c r="O26" s="45"/>
      <c r="P26" s="68">
        <f t="shared" si="10"/>
      </c>
      <c r="Q26" s="69">
        <f t="shared" si="11"/>
      </c>
      <c r="R26" s="66">
        <f t="shared" si="12"/>
      </c>
      <c r="S26" s="38">
        <f t="shared" si="13"/>
      </c>
      <c r="T26" s="67">
        <f t="shared" si="14"/>
      </c>
      <c r="V26" s="89">
        <f t="shared" si="4"/>
      </c>
      <c r="W26" s="89">
        <f t="shared" si="5"/>
      </c>
      <c r="X26" s="89">
        <f t="shared" si="6"/>
      </c>
      <c r="Y26" s="89">
        <f t="shared" si="7"/>
      </c>
    </row>
    <row r="27" spans="1:25" ht="18.75" customHeight="1">
      <c r="A27" s="46">
        <v>91</v>
      </c>
      <c r="B27" s="234" t="s">
        <v>188</v>
      </c>
      <c r="C27" s="235" t="s">
        <v>18</v>
      </c>
      <c r="D27" s="169">
        <v>0.5</v>
      </c>
      <c r="E27" s="276" t="s">
        <v>481</v>
      </c>
      <c r="F27" s="276"/>
      <c r="G27" s="276"/>
      <c r="H27" s="35"/>
      <c r="I27" s="63">
        <f t="shared" si="8"/>
      </c>
      <c r="J27" s="44"/>
      <c r="K27" s="32"/>
      <c r="L27" s="33"/>
      <c r="M27" s="43">
        <f t="shared" si="9"/>
      </c>
      <c r="N27" s="152"/>
      <c r="O27" s="53"/>
      <c r="P27" s="68">
        <f t="shared" si="10"/>
      </c>
      <c r="Q27" s="69">
        <f t="shared" si="11"/>
      </c>
      <c r="R27" s="66">
        <f t="shared" si="12"/>
      </c>
      <c r="S27" s="38">
        <f t="shared" si="13"/>
      </c>
      <c r="T27" s="67">
        <f t="shared" si="14"/>
      </c>
      <c r="V27" s="89">
        <f t="shared" si="4"/>
      </c>
      <c r="W27" s="89">
        <f t="shared" si="5"/>
      </c>
      <c r="X27" s="89">
        <f t="shared" si="6"/>
      </c>
      <c r="Y27" s="89">
        <f t="shared" si="7"/>
      </c>
    </row>
    <row r="28" spans="1:25" s="8" customFormat="1" ht="18.75" customHeight="1">
      <c r="A28" s="54">
        <v>92</v>
      </c>
      <c r="B28" s="98" t="s">
        <v>267</v>
      </c>
      <c r="C28" s="236" t="s">
        <v>266</v>
      </c>
      <c r="D28" s="170"/>
      <c r="E28" s="275" t="s">
        <v>481</v>
      </c>
      <c r="F28" s="277"/>
      <c r="G28" s="277"/>
      <c r="H28" s="92"/>
      <c r="I28" s="74">
        <f t="shared" si="8"/>
      </c>
      <c r="J28" s="44"/>
      <c r="K28" s="55"/>
      <c r="L28" s="56"/>
      <c r="M28" s="73">
        <f t="shared" si="9"/>
      </c>
      <c r="N28" s="156"/>
      <c r="O28" s="45"/>
      <c r="P28" s="72">
        <f t="shared" si="10"/>
      </c>
      <c r="Q28" s="75">
        <f t="shared" si="11"/>
      </c>
      <c r="R28" s="76">
        <f t="shared" si="12"/>
      </c>
      <c r="S28" s="60">
        <f t="shared" si="13"/>
      </c>
      <c r="T28" s="77">
        <f t="shared" si="14"/>
      </c>
      <c r="U28" s="5"/>
      <c r="V28" s="89">
        <f t="shared" si="4"/>
      </c>
      <c r="W28" s="89">
        <f t="shared" si="5"/>
      </c>
      <c r="X28" s="89">
        <f t="shared" si="6"/>
      </c>
      <c r="Y28" s="89">
        <f t="shared" si="7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1" dxfId="2" operator="lessThan" stopIfTrue="1">
      <formula>125</formula>
    </cfRule>
    <cfRule type="cellIs" priority="2" dxfId="1" operator="between" stopIfTrue="1">
      <formula>125</formula>
      <formula>149</formula>
    </cfRule>
    <cfRule type="cellIs" priority="3" dxfId="0" operator="greaterThanOrEqual" stopIfTrue="1">
      <formula>150</formula>
    </cfRule>
  </conditionalFormatting>
  <conditionalFormatting sqref="K7:K28">
    <cfRule type="cellIs" priority="4" dxfId="2" operator="lessThan" stopIfTrue="1">
      <formula>275</formula>
    </cfRule>
    <cfRule type="cellIs" priority="5" dxfId="1" operator="between" stopIfTrue="1">
      <formula>275</formula>
      <formula>299</formula>
    </cfRule>
    <cfRule type="cellIs" priority="6" dxfId="0" operator="greaterThanOrEqual" stopIfTrue="1">
      <formula>300</formula>
    </cfRule>
  </conditionalFormatting>
  <conditionalFormatting sqref="I7:I28">
    <cfRule type="cellIs" priority="7" dxfId="1" operator="between" stopIfTrue="1">
      <formula>1</formula>
      <formula>6</formula>
    </cfRule>
    <cfRule type="cellIs" priority="8" dxfId="2" operator="greaterThanOrEqual" stopIfTrue="1">
      <formula>7</formula>
    </cfRule>
  </conditionalFormatting>
  <conditionalFormatting sqref="T7:T28">
    <cfRule type="cellIs" priority="9" dxfId="24" operator="between" stopIfTrue="1">
      <formula>1</formula>
      <formula>3</formula>
    </cfRule>
    <cfRule type="cellIs" priority="10" dxfId="2" operator="between" stopIfTrue="1">
      <formula>4</formula>
      <formula>6</formula>
    </cfRule>
    <cfRule type="cellIs" priority="11" dxfId="22" operator="greaterThanOrEqual" stopIfTrue="1">
      <formula>7</formula>
    </cfRule>
  </conditionalFormatting>
  <conditionalFormatting sqref="N9 N13 N24:N27 N20">
    <cfRule type="cellIs" priority="12" dxfId="0" operator="equal" stopIfTrue="1">
      <formula>0</formula>
    </cfRule>
    <cfRule type="cellIs" priority="13" dxfId="1" operator="equal" stopIfTrue="1">
      <formula>1</formula>
    </cfRule>
    <cfRule type="cellIs" priority="14" dxfId="19" operator="greaterThan" stopIfTrue="1">
      <formula>1</formula>
    </cfRule>
  </conditionalFormatting>
  <conditionalFormatting sqref="G7:G14 G16:G28">
    <cfRule type="cellIs" priority="15" dxfId="2" operator="lessThan" stopIfTrue="1">
      <formula>400</formula>
    </cfRule>
    <cfRule type="cellIs" priority="16" dxfId="1" operator="between" stopIfTrue="1">
      <formula>400</formula>
      <formula>449</formula>
    </cfRule>
    <cfRule type="cellIs" priority="17" dxfId="0" operator="greaterThan" stopIfTrue="1">
      <formula>450</formula>
    </cfRule>
  </conditionalFormatting>
  <conditionalFormatting sqref="S7:S28 H7:H10 H12:H28">
    <cfRule type="cellIs" priority="18" dxfId="0" operator="equal" stopIfTrue="1">
      <formula>0</formula>
    </cfRule>
  </conditionalFormatting>
  <conditionalFormatting sqref="E7:E10 E12:E28">
    <cfRule type="cellIs" priority="19" dxfId="0" operator="greaterThanOrEqual" stopIfTrue="1">
      <formula>300</formula>
    </cfRule>
    <cfRule type="cellIs" priority="20" dxfId="1" operator="greaterThanOrEqual" stopIfTrue="1">
      <formula>275</formula>
    </cfRule>
  </conditionalFormatting>
  <conditionalFormatting sqref="F7:F10 F12:F14 F16:F28">
    <cfRule type="cellIs" priority="21" dxfId="0" operator="greaterThanOrEqual" stopIfTrue="1">
      <formula>150</formula>
    </cfRule>
    <cfRule type="cellIs" priority="22" dxfId="1" operator="greaterThanOrEqual" stopIfTrue="1">
      <formula>125</formula>
    </cfRule>
  </conditionalFormatting>
  <conditionalFormatting sqref="M7:M28">
    <cfRule type="cellIs" priority="23" dxfId="0" operator="greaterThanOrEqual" stopIfTrue="1">
      <formula>450</formula>
    </cfRule>
    <cfRule type="cellIs" priority="24" dxfId="1" operator="greaterThanOrEqual" stopIfTrue="1">
      <formula>400</formula>
    </cfRule>
  </conditionalFormatting>
  <conditionalFormatting sqref="R7:R28">
    <cfRule type="cellIs" priority="25" dxfId="0" operator="greaterThanOrEqual" stopIfTrue="1">
      <formula>900</formula>
    </cfRule>
    <cfRule type="cellIs" priority="26" dxfId="1" operator="greaterThanOrEqual" stopIfTrue="1">
      <formula>800</formula>
    </cfRule>
  </conditionalFormatting>
  <conditionalFormatting sqref="Q7:Q28">
    <cfRule type="cellIs" priority="27" dxfId="0" operator="greaterThanOrEqual" stopIfTrue="1">
      <formula>300</formula>
    </cfRule>
    <cfRule type="cellIs" priority="28" dxfId="1" operator="greaterThanOrEqual" stopIfTrue="1">
      <formula>250</formula>
    </cfRule>
  </conditionalFormatting>
  <conditionalFormatting sqref="P7:P28">
    <cfRule type="cellIs" priority="29" dxfId="0" operator="greaterThanOrEqual" stopIfTrue="1">
      <formula>600</formula>
    </cfRule>
    <cfRule type="cellIs" priority="30" dxfId="1" operator="greaterThanOrEqual" stopIfTrue="1">
      <formula>550</formula>
    </cfRule>
  </conditionalFormatting>
  <conditionalFormatting sqref="E11">
    <cfRule type="cellIs" priority="31" dxfId="2" operator="lessThan" stopIfTrue="1">
      <formula>250</formula>
    </cfRule>
    <cfRule type="cellIs" priority="32" dxfId="1" operator="between" stopIfTrue="1">
      <formula>250</formula>
      <formula>299</formula>
    </cfRule>
    <cfRule type="cellIs" priority="33" dxfId="0" operator="greaterThanOrEqual" stopIfTrue="1">
      <formula>300</formula>
    </cfRule>
  </conditionalFormatting>
  <printOptions/>
  <pageMargins left="0.41" right="0.58" top="0.49" bottom="0.5" header="0.4921259845" footer="0.4921259845"/>
  <pageSetup horizontalDpi="600" verticalDpi="600" orientation="landscape" paperSize="9" r:id="rId1"/>
  <headerFooter alignWithMargins="0">
    <oddFooter>&amp;L&amp;8&amp;F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3.421875" style="6" customWidth="1"/>
    <col min="2" max="2" width="27.28125" style="5" customWidth="1"/>
    <col min="3" max="3" width="20.7109375" style="5" customWidth="1"/>
    <col min="4" max="4" width="4.57421875" style="6" customWidth="1"/>
    <col min="5" max="7" width="5.8515625" style="6" customWidth="1"/>
    <col min="8" max="9" width="3.8515625" style="6" customWidth="1"/>
    <col min="10" max="10" width="0.9921875" style="6" customWidth="1"/>
    <col min="11" max="13" width="6.28125" style="6" customWidth="1"/>
    <col min="14" max="14" width="4.00390625" style="6" customWidth="1"/>
    <col min="15" max="15" width="0.9921875" style="6" customWidth="1"/>
    <col min="16" max="18" width="8.421875" style="6" customWidth="1"/>
    <col min="19" max="19" width="4.57421875" style="6" customWidth="1"/>
    <col min="20" max="20" width="4.7109375" style="6" customWidth="1"/>
    <col min="21" max="21" width="2.140625" style="5" customWidth="1"/>
    <col min="22" max="22" width="0" style="5" hidden="1" customWidth="1"/>
    <col min="23" max="23" width="5.28125" style="5" hidden="1" customWidth="1"/>
    <col min="24" max="24" width="0" style="5" hidden="1" customWidth="1"/>
    <col min="25" max="25" width="5.28125" style="5" hidden="1" customWidth="1"/>
    <col min="26" max="16384" width="11.421875" style="5" customWidth="1"/>
  </cols>
  <sheetData>
    <row r="1" spans="1:21" ht="24" customHeight="1">
      <c r="A1" s="1" t="s">
        <v>132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ht="15.75" customHeight="1"/>
    <row r="3" spans="1:14" s="8" customFormat="1" ht="15.75" customHeight="1">
      <c r="A3" s="7" t="s">
        <v>164</v>
      </c>
      <c r="D3" s="9" t="s">
        <v>168</v>
      </c>
      <c r="E3" s="9"/>
      <c r="F3" s="9"/>
      <c r="G3" s="9"/>
      <c r="H3" s="9"/>
      <c r="I3" s="9"/>
      <c r="J3" s="9"/>
      <c r="K3" s="7" t="s">
        <v>0</v>
      </c>
      <c r="L3" s="9"/>
      <c r="M3" s="9"/>
      <c r="N3" s="9"/>
    </row>
    <row r="4" ht="15.75" customHeight="1"/>
    <row r="5" spans="1:20" s="8" customFormat="1" ht="18.75" customHeight="1">
      <c r="A5" s="10" t="s">
        <v>25</v>
      </c>
      <c r="B5" s="11"/>
      <c r="C5" s="12"/>
      <c r="D5" s="13" t="s">
        <v>20</v>
      </c>
      <c r="E5" s="14"/>
      <c r="F5" s="14"/>
      <c r="G5" s="14"/>
      <c r="H5" s="14"/>
      <c r="I5" s="15"/>
      <c r="J5" s="16"/>
      <c r="K5" s="13" t="s">
        <v>167</v>
      </c>
      <c r="L5" s="14"/>
      <c r="M5" s="14"/>
      <c r="N5" s="17"/>
      <c r="O5" s="18"/>
      <c r="P5" s="13" t="s">
        <v>2</v>
      </c>
      <c r="Q5" s="14"/>
      <c r="R5" s="14"/>
      <c r="S5" s="14"/>
      <c r="T5" s="17"/>
    </row>
    <row r="6" spans="1:25" s="27" customFormat="1" ht="18.75" customHeight="1">
      <c r="A6" s="19" t="s">
        <v>3</v>
      </c>
      <c r="B6" s="20" t="s">
        <v>4</v>
      </c>
      <c r="C6" s="21" t="s">
        <v>5</v>
      </c>
      <c r="D6" s="6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4" t="s">
        <v>11</v>
      </c>
      <c r="J6" s="25"/>
      <c r="K6" s="23" t="s">
        <v>7</v>
      </c>
      <c r="L6" s="23" t="s">
        <v>8</v>
      </c>
      <c r="M6" s="23" t="s">
        <v>9</v>
      </c>
      <c r="N6" s="24" t="s">
        <v>10</v>
      </c>
      <c r="O6" s="25"/>
      <c r="P6" s="26" t="s">
        <v>7</v>
      </c>
      <c r="Q6" s="23" t="s">
        <v>12</v>
      </c>
      <c r="R6" s="23" t="s">
        <v>13</v>
      </c>
      <c r="S6" s="23" t="s">
        <v>10</v>
      </c>
      <c r="T6" s="24" t="s">
        <v>14</v>
      </c>
      <c r="V6" s="88" t="s">
        <v>79</v>
      </c>
      <c r="W6" s="93"/>
      <c r="X6" s="93"/>
      <c r="Y6" s="93"/>
    </row>
    <row r="7" spans="1:25" s="8" customFormat="1" ht="18.75" customHeight="1">
      <c r="A7" s="28">
        <v>93</v>
      </c>
      <c r="B7" s="29" t="s">
        <v>302</v>
      </c>
      <c r="C7" s="47" t="s">
        <v>16</v>
      </c>
      <c r="D7" s="168">
        <v>0.59375</v>
      </c>
      <c r="E7" s="33">
        <v>303</v>
      </c>
      <c r="F7" s="33">
        <v>148</v>
      </c>
      <c r="G7" s="43">
        <f aca="true" t="shared" si="0" ref="G7:G14">IF(SUM(E7,F7)&gt;0,SUM(E7,F7),"")</f>
        <v>451</v>
      </c>
      <c r="H7" s="35">
        <v>6</v>
      </c>
      <c r="I7" s="185">
        <f aca="true" t="shared" si="1" ref="I7:I14">IF(W7&gt;0,W7,"")</f>
        <v>1</v>
      </c>
      <c r="J7" s="44"/>
      <c r="K7" s="32">
        <v>271</v>
      </c>
      <c r="L7" s="33">
        <v>123</v>
      </c>
      <c r="M7" s="43">
        <f aca="true" t="shared" si="2" ref="M7:M12">IF(SUM(K7,L7)&gt;0,SUM(K7,L7),"")</f>
        <v>394</v>
      </c>
      <c r="N7" s="35">
        <v>5</v>
      </c>
      <c r="O7" s="45"/>
      <c r="P7" s="64">
        <f aca="true" t="shared" si="3" ref="P7:S14">IF(AND(ISNUMBER(E7),ISNUMBER(K7)),SUM(E7,K7),"")</f>
        <v>574</v>
      </c>
      <c r="Q7" s="65">
        <f t="shared" si="3"/>
        <v>271</v>
      </c>
      <c r="R7" s="66">
        <f t="shared" si="3"/>
        <v>845</v>
      </c>
      <c r="S7" s="38">
        <f t="shared" si="3"/>
        <v>11</v>
      </c>
      <c r="T7" s="67">
        <f aca="true" t="shared" si="4" ref="T7:T14">IF(Y7&gt;0,Y7,"")</f>
        <v>1</v>
      </c>
      <c r="U7" s="5"/>
      <c r="V7" s="89">
        <f aca="true" t="shared" si="5" ref="V7:V28">IF(SUM(G7)&gt;0,100000*G7+1000*F7-H7,"")</f>
        <v>45247994</v>
      </c>
      <c r="W7" s="89">
        <f aca="true" t="shared" si="6" ref="W7:W28">IF(SUM(G7)&gt;0,RANK(V7,$V$7:$V$28,0),"")</f>
        <v>1</v>
      </c>
      <c r="X7" s="89">
        <f aca="true" t="shared" si="7" ref="X7:X28">IF(AND(SUM(Q7)&gt;0,ISNUMBER(S7)),100000*R7+1000*Q7-S7,"")</f>
        <v>84770989</v>
      </c>
      <c r="Y7" s="89">
        <f aca="true" t="shared" si="8" ref="Y7:Y28">IF(AND(SUM(Q7)&gt;0,ISNUMBER(S7)),RANK(X7,$X$7:$X$28,0),"")</f>
        <v>1</v>
      </c>
    </row>
    <row r="8" spans="1:25" ht="18.75" customHeight="1">
      <c r="A8" s="40">
        <v>97</v>
      </c>
      <c r="B8" s="41" t="s">
        <v>191</v>
      </c>
      <c r="C8" s="47" t="s">
        <v>190</v>
      </c>
      <c r="D8" s="169"/>
      <c r="E8" s="33">
        <v>284</v>
      </c>
      <c r="F8" s="33">
        <v>134</v>
      </c>
      <c r="G8" s="43">
        <f t="shared" si="0"/>
        <v>418</v>
      </c>
      <c r="H8" s="35">
        <v>7</v>
      </c>
      <c r="I8" s="185">
        <f t="shared" si="1"/>
        <v>5</v>
      </c>
      <c r="J8" s="44"/>
      <c r="K8" s="32">
        <v>273</v>
      </c>
      <c r="L8" s="33">
        <v>125</v>
      </c>
      <c r="M8" s="43">
        <f t="shared" si="2"/>
        <v>398</v>
      </c>
      <c r="N8" s="35">
        <v>6</v>
      </c>
      <c r="O8" s="45"/>
      <c r="P8" s="68">
        <f t="shared" si="3"/>
        <v>557</v>
      </c>
      <c r="Q8" s="69">
        <f t="shared" si="3"/>
        <v>259</v>
      </c>
      <c r="R8" s="66">
        <f t="shared" si="3"/>
        <v>816</v>
      </c>
      <c r="S8" s="38">
        <f t="shared" si="3"/>
        <v>13</v>
      </c>
      <c r="T8" s="67">
        <f t="shared" si="4"/>
        <v>2</v>
      </c>
      <c r="V8" s="89">
        <f t="shared" si="5"/>
        <v>41933993</v>
      </c>
      <c r="W8" s="89">
        <f t="shared" si="6"/>
        <v>5</v>
      </c>
      <c r="X8" s="89">
        <f t="shared" si="7"/>
        <v>81858987</v>
      </c>
      <c r="Y8" s="89">
        <f t="shared" si="8"/>
        <v>2</v>
      </c>
    </row>
    <row r="9" spans="1:26" ht="18.75" customHeight="1">
      <c r="A9" s="46">
        <v>96</v>
      </c>
      <c r="B9" s="41" t="s">
        <v>303</v>
      </c>
      <c r="C9" s="42" t="s">
        <v>304</v>
      </c>
      <c r="D9" s="169">
        <v>0.4375</v>
      </c>
      <c r="E9" s="33">
        <v>278</v>
      </c>
      <c r="F9" s="33">
        <v>144</v>
      </c>
      <c r="G9" s="43">
        <f t="shared" si="0"/>
        <v>422</v>
      </c>
      <c r="H9" s="90">
        <v>3</v>
      </c>
      <c r="I9" s="185">
        <f t="shared" si="1"/>
        <v>4</v>
      </c>
      <c r="J9" s="44"/>
      <c r="K9" s="32">
        <v>282</v>
      </c>
      <c r="L9" s="33">
        <v>93</v>
      </c>
      <c r="M9" s="43">
        <f t="shared" si="2"/>
        <v>375</v>
      </c>
      <c r="N9" s="35">
        <v>14</v>
      </c>
      <c r="O9" s="45"/>
      <c r="P9" s="68">
        <f t="shared" si="3"/>
        <v>560</v>
      </c>
      <c r="Q9" s="69">
        <f t="shared" si="3"/>
        <v>237</v>
      </c>
      <c r="R9" s="66">
        <f t="shared" si="3"/>
        <v>797</v>
      </c>
      <c r="S9" s="38">
        <f t="shared" si="3"/>
        <v>17</v>
      </c>
      <c r="T9" s="67">
        <f t="shared" si="4"/>
        <v>3</v>
      </c>
      <c r="V9" s="89">
        <f t="shared" si="5"/>
        <v>42343997</v>
      </c>
      <c r="W9" s="89">
        <f t="shared" si="6"/>
        <v>4</v>
      </c>
      <c r="X9" s="89">
        <f t="shared" si="7"/>
        <v>79936983</v>
      </c>
      <c r="Y9" s="89">
        <f t="shared" si="8"/>
        <v>3</v>
      </c>
      <c r="Z9" s="103"/>
    </row>
    <row r="10" spans="1:25" ht="18.75" customHeight="1">
      <c r="A10" s="40">
        <v>99</v>
      </c>
      <c r="B10" s="41" t="s">
        <v>377</v>
      </c>
      <c r="C10" s="47" t="s">
        <v>335</v>
      </c>
      <c r="D10" s="169">
        <v>0.53125</v>
      </c>
      <c r="E10" s="33">
        <v>293</v>
      </c>
      <c r="F10" s="33">
        <v>121</v>
      </c>
      <c r="G10" s="43">
        <f t="shared" si="0"/>
        <v>414</v>
      </c>
      <c r="H10" s="35">
        <v>6</v>
      </c>
      <c r="I10" s="185">
        <f t="shared" si="1"/>
        <v>7</v>
      </c>
      <c r="J10" s="37"/>
      <c r="K10" s="32">
        <v>268</v>
      </c>
      <c r="L10" s="33">
        <v>105</v>
      </c>
      <c r="M10" s="43">
        <f t="shared" si="2"/>
        <v>373</v>
      </c>
      <c r="N10" s="35">
        <v>7</v>
      </c>
      <c r="O10" s="37"/>
      <c r="P10" s="68">
        <f t="shared" si="3"/>
        <v>561</v>
      </c>
      <c r="Q10" s="69">
        <f t="shared" si="3"/>
        <v>226</v>
      </c>
      <c r="R10" s="66">
        <f t="shared" si="3"/>
        <v>787</v>
      </c>
      <c r="S10" s="38">
        <f t="shared" si="3"/>
        <v>13</v>
      </c>
      <c r="T10" s="67">
        <f t="shared" si="4"/>
        <v>4</v>
      </c>
      <c r="V10" s="89">
        <f t="shared" si="5"/>
        <v>41520994</v>
      </c>
      <c r="W10" s="89">
        <f t="shared" si="6"/>
        <v>7</v>
      </c>
      <c r="X10" s="89">
        <f t="shared" si="7"/>
        <v>78925987</v>
      </c>
      <c r="Y10" s="89">
        <f t="shared" si="8"/>
        <v>4</v>
      </c>
    </row>
    <row r="11" spans="1:25" ht="18.75" customHeight="1">
      <c r="A11" s="46">
        <v>98</v>
      </c>
      <c r="B11" s="41" t="s">
        <v>195</v>
      </c>
      <c r="C11" s="47" t="s">
        <v>194</v>
      </c>
      <c r="D11" s="169"/>
      <c r="E11" s="33">
        <v>285</v>
      </c>
      <c r="F11" s="33">
        <v>132</v>
      </c>
      <c r="G11" s="43">
        <f t="shared" si="0"/>
        <v>417</v>
      </c>
      <c r="H11" s="35">
        <v>7</v>
      </c>
      <c r="I11" s="185">
        <f t="shared" si="1"/>
        <v>6</v>
      </c>
      <c r="J11" s="44"/>
      <c r="K11" s="32">
        <v>256</v>
      </c>
      <c r="L11" s="33">
        <v>113</v>
      </c>
      <c r="M11" s="43">
        <f t="shared" si="2"/>
        <v>369</v>
      </c>
      <c r="N11" s="35">
        <v>8</v>
      </c>
      <c r="O11" s="45"/>
      <c r="P11" s="68">
        <f t="shared" si="3"/>
        <v>541</v>
      </c>
      <c r="Q11" s="69">
        <f t="shared" si="3"/>
        <v>245</v>
      </c>
      <c r="R11" s="66">
        <f t="shared" si="3"/>
        <v>786</v>
      </c>
      <c r="S11" s="38">
        <f t="shared" si="3"/>
        <v>15</v>
      </c>
      <c r="T11" s="67">
        <f t="shared" si="4"/>
        <v>5</v>
      </c>
      <c r="V11" s="89">
        <f t="shared" si="5"/>
        <v>41831993</v>
      </c>
      <c r="W11" s="89">
        <f t="shared" si="6"/>
        <v>6</v>
      </c>
      <c r="X11" s="89">
        <f t="shared" si="7"/>
        <v>78844985</v>
      </c>
      <c r="Y11" s="89">
        <f t="shared" si="8"/>
        <v>5</v>
      </c>
    </row>
    <row r="12" spans="1:25" ht="18.75" customHeight="1">
      <c r="A12" s="40">
        <v>100</v>
      </c>
      <c r="B12" s="41" t="s">
        <v>270</v>
      </c>
      <c r="C12" s="50" t="s">
        <v>250</v>
      </c>
      <c r="D12" s="169">
        <v>0.46875</v>
      </c>
      <c r="E12" s="33">
        <v>286</v>
      </c>
      <c r="F12" s="33">
        <v>125</v>
      </c>
      <c r="G12" s="43">
        <f t="shared" si="0"/>
        <v>411</v>
      </c>
      <c r="H12" s="35">
        <v>10</v>
      </c>
      <c r="I12" s="185">
        <f t="shared" si="1"/>
        <v>8</v>
      </c>
      <c r="J12" s="44"/>
      <c r="K12" s="32">
        <v>267</v>
      </c>
      <c r="L12" s="33">
        <v>102</v>
      </c>
      <c r="M12" s="43">
        <f t="shared" si="2"/>
        <v>369</v>
      </c>
      <c r="N12" s="35">
        <v>7</v>
      </c>
      <c r="O12" s="44"/>
      <c r="P12" s="68">
        <f t="shared" si="3"/>
        <v>553</v>
      </c>
      <c r="Q12" s="69">
        <f t="shared" si="3"/>
        <v>227</v>
      </c>
      <c r="R12" s="66">
        <f t="shared" si="3"/>
        <v>780</v>
      </c>
      <c r="S12" s="38">
        <f t="shared" si="3"/>
        <v>17</v>
      </c>
      <c r="T12" s="67">
        <f t="shared" si="4"/>
        <v>6</v>
      </c>
      <c r="V12" s="89">
        <f t="shared" si="5"/>
        <v>41224990</v>
      </c>
      <c r="W12" s="89">
        <f t="shared" si="6"/>
        <v>8</v>
      </c>
      <c r="X12" s="89">
        <f t="shared" si="7"/>
        <v>78226983</v>
      </c>
      <c r="Y12" s="89">
        <f t="shared" si="8"/>
        <v>6</v>
      </c>
    </row>
    <row r="13" spans="1:25" ht="18.75" customHeight="1">
      <c r="A13" s="46">
        <v>94</v>
      </c>
      <c r="B13" s="41" t="s">
        <v>268</v>
      </c>
      <c r="C13" s="50" t="s">
        <v>237</v>
      </c>
      <c r="D13" s="169">
        <v>0.625</v>
      </c>
      <c r="E13" s="33">
        <v>308</v>
      </c>
      <c r="F13" s="33">
        <v>138</v>
      </c>
      <c r="G13" s="43">
        <f t="shared" si="0"/>
        <v>446</v>
      </c>
      <c r="H13" s="35">
        <v>9</v>
      </c>
      <c r="I13" s="185">
        <f t="shared" si="1"/>
        <v>2</v>
      </c>
      <c r="J13" s="44"/>
      <c r="K13" s="306" t="s">
        <v>475</v>
      </c>
      <c r="L13" s="33"/>
      <c r="M13" s="43"/>
      <c r="N13" s="35"/>
      <c r="O13" s="45"/>
      <c r="P13" s="68">
        <f t="shared" si="3"/>
      </c>
      <c r="Q13" s="69">
        <f t="shared" si="3"/>
      </c>
      <c r="R13" s="66">
        <f t="shared" si="3"/>
      </c>
      <c r="S13" s="38">
        <f t="shared" si="3"/>
      </c>
      <c r="T13" s="67">
        <f t="shared" si="4"/>
      </c>
      <c r="U13" s="8"/>
      <c r="V13" s="88">
        <f t="shared" si="5"/>
        <v>44737991</v>
      </c>
      <c r="W13" s="88">
        <f t="shared" si="6"/>
        <v>2</v>
      </c>
      <c r="X13" s="88">
        <f t="shared" si="7"/>
      </c>
      <c r="Y13" s="88">
        <f t="shared" si="8"/>
      </c>
    </row>
    <row r="14" spans="1:25" ht="18.75" customHeight="1">
      <c r="A14" s="40">
        <v>95</v>
      </c>
      <c r="B14" s="172" t="s">
        <v>376</v>
      </c>
      <c r="C14" s="50" t="s">
        <v>150</v>
      </c>
      <c r="D14" s="169"/>
      <c r="E14" s="33">
        <v>309</v>
      </c>
      <c r="F14" s="33">
        <v>116</v>
      </c>
      <c r="G14" s="43">
        <f t="shared" si="0"/>
        <v>425</v>
      </c>
      <c r="H14" s="35">
        <v>6</v>
      </c>
      <c r="I14" s="185">
        <f t="shared" si="1"/>
        <v>3</v>
      </c>
      <c r="J14" s="44"/>
      <c r="K14" s="306" t="s">
        <v>475</v>
      </c>
      <c r="L14" s="33"/>
      <c r="M14" s="43"/>
      <c r="N14" s="35"/>
      <c r="O14" s="45"/>
      <c r="P14" s="68">
        <f t="shared" si="3"/>
      </c>
      <c r="Q14" s="69">
        <f t="shared" si="3"/>
      </c>
      <c r="R14" s="66">
        <f t="shared" si="3"/>
      </c>
      <c r="S14" s="38">
        <f t="shared" si="3"/>
      </c>
      <c r="T14" s="67">
        <f t="shared" si="4"/>
      </c>
      <c r="V14" s="89">
        <f t="shared" si="5"/>
        <v>42615994</v>
      </c>
      <c r="W14" s="89">
        <f t="shared" si="6"/>
        <v>3</v>
      </c>
      <c r="X14" s="89">
        <f t="shared" si="7"/>
      </c>
      <c r="Y14" s="89">
        <f t="shared" si="8"/>
      </c>
    </row>
    <row r="15" spans="1:25" ht="18.75" customHeight="1">
      <c r="A15" s="46">
        <v>101</v>
      </c>
      <c r="B15" s="41" t="s">
        <v>269</v>
      </c>
      <c r="C15" s="50" t="s">
        <v>242</v>
      </c>
      <c r="D15" s="169"/>
      <c r="E15" s="33">
        <v>301</v>
      </c>
      <c r="F15" s="33">
        <v>110</v>
      </c>
      <c r="G15" s="43">
        <f aca="true" t="shared" si="9" ref="G15:G28">IF(SUM(E15,F15)&gt;0,SUM(E15,F15),"")</f>
        <v>411</v>
      </c>
      <c r="H15" s="35">
        <v>7</v>
      </c>
      <c r="I15" s="190">
        <f aca="true" t="shared" si="10" ref="I15:I28">IF(W15&gt;0,W15,"")</f>
        <v>9</v>
      </c>
      <c r="J15" s="44"/>
      <c r="K15" s="32"/>
      <c r="L15" s="33"/>
      <c r="M15" s="43">
        <f aca="true" t="shared" si="11" ref="M15:M28">IF(SUM(K15,L15)&gt;0,SUM(K15,L15),"")</f>
      </c>
      <c r="N15" s="35"/>
      <c r="O15" s="45"/>
      <c r="P15" s="68">
        <f aca="true" t="shared" si="12" ref="P15:P28">IF(AND(ISNUMBER(E15),ISNUMBER(K15)),SUM(E15,K15),"")</f>
      </c>
      <c r="Q15" s="69">
        <f aca="true" t="shared" si="13" ref="Q15:Q28">IF(AND(ISNUMBER(F15),ISNUMBER(L15)),SUM(F15,L15),"")</f>
      </c>
      <c r="R15" s="66">
        <f aca="true" t="shared" si="14" ref="R15:R28">IF(AND(ISNUMBER(G15),ISNUMBER(M15)),SUM(G15,M15),"")</f>
      </c>
      <c r="S15" s="38">
        <f aca="true" t="shared" si="15" ref="S15:S28">IF(AND(ISNUMBER(H15),ISNUMBER(N15)),SUM(H15,N15),"")</f>
      </c>
      <c r="T15" s="67">
        <f aca="true" t="shared" si="16" ref="T15:T28">IF(Y15&gt;0,Y15,"")</f>
      </c>
      <c r="V15" s="89">
        <f t="shared" si="5"/>
        <v>41209993</v>
      </c>
      <c r="W15" s="89">
        <f t="shared" si="6"/>
        <v>9</v>
      </c>
      <c r="X15" s="89">
        <f t="shared" si="7"/>
      </c>
      <c r="Y15" s="89">
        <f t="shared" si="8"/>
      </c>
    </row>
    <row r="16" spans="1:25" ht="18.75" customHeight="1">
      <c r="A16" s="40">
        <v>102</v>
      </c>
      <c r="B16" s="41" t="s">
        <v>192</v>
      </c>
      <c r="C16" s="47" t="s">
        <v>193</v>
      </c>
      <c r="D16" s="169">
        <v>0.5</v>
      </c>
      <c r="E16" s="33">
        <v>294</v>
      </c>
      <c r="F16" s="33">
        <v>115</v>
      </c>
      <c r="G16" s="43">
        <f t="shared" si="9"/>
        <v>409</v>
      </c>
      <c r="H16" s="35">
        <v>5</v>
      </c>
      <c r="I16" s="185">
        <f t="shared" si="10"/>
        <v>10</v>
      </c>
      <c r="J16" s="44"/>
      <c r="K16" s="32"/>
      <c r="L16" s="33"/>
      <c r="M16" s="43">
        <f t="shared" si="11"/>
      </c>
      <c r="N16" s="35"/>
      <c r="O16" s="44"/>
      <c r="P16" s="68">
        <f t="shared" si="12"/>
      </c>
      <c r="Q16" s="69">
        <f t="shared" si="13"/>
      </c>
      <c r="R16" s="66">
        <f t="shared" si="14"/>
      </c>
      <c r="S16" s="38">
        <f t="shared" si="15"/>
      </c>
      <c r="T16" s="67">
        <f t="shared" si="16"/>
      </c>
      <c r="V16" s="89">
        <f t="shared" si="5"/>
        <v>41014995</v>
      </c>
      <c r="W16" s="89">
        <f t="shared" si="6"/>
        <v>10</v>
      </c>
      <c r="X16" s="89">
        <f t="shared" si="7"/>
      </c>
      <c r="Y16" s="89">
        <f t="shared" si="8"/>
      </c>
    </row>
    <row r="17" spans="1:25" ht="18.75" customHeight="1">
      <c r="A17" s="46">
        <v>103</v>
      </c>
      <c r="B17" s="41" t="s">
        <v>375</v>
      </c>
      <c r="C17" s="47" t="s">
        <v>396</v>
      </c>
      <c r="D17" s="169">
        <v>0.40625</v>
      </c>
      <c r="E17" s="33">
        <v>291</v>
      </c>
      <c r="F17" s="33">
        <v>117</v>
      </c>
      <c r="G17" s="43">
        <f t="shared" si="9"/>
        <v>408</v>
      </c>
      <c r="H17" s="35">
        <v>7</v>
      </c>
      <c r="I17" s="185">
        <f t="shared" si="10"/>
        <v>11</v>
      </c>
      <c r="J17" s="44"/>
      <c r="K17" s="32"/>
      <c r="L17" s="33"/>
      <c r="M17" s="43">
        <f t="shared" si="11"/>
      </c>
      <c r="N17" s="35"/>
      <c r="O17" s="45"/>
      <c r="P17" s="68">
        <f t="shared" si="12"/>
      </c>
      <c r="Q17" s="69">
        <f t="shared" si="13"/>
      </c>
      <c r="R17" s="66">
        <f t="shared" si="14"/>
      </c>
      <c r="S17" s="38">
        <f t="shared" si="15"/>
      </c>
      <c r="T17" s="67">
        <f t="shared" si="16"/>
      </c>
      <c r="V17" s="89">
        <f t="shared" si="5"/>
        <v>40916993</v>
      </c>
      <c r="W17" s="89">
        <f t="shared" si="6"/>
        <v>11</v>
      </c>
      <c r="X17" s="89">
        <f t="shared" si="7"/>
      </c>
      <c r="Y17" s="89">
        <f t="shared" si="8"/>
      </c>
    </row>
    <row r="18" spans="1:25" ht="18.75" customHeight="1">
      <c r="A18" s="40">
        <v>104</v>
      </c>
      <c r="B18" s="52" t="s">
        <v>271</v>
      </c>
      <c r="C18" s="50" t="s">
        <v>146</v>
      </c>
      <c r="D18" s="169"/>
      <c r="E18" s="33">
        <v>277</v>
      </c>
      <c r="F18" s="33">
        <v>130</v>
      </c>
      <c r="G18" s="43">
        <f t="shared" si="9"/>
        <v>407</v>
      </c>
      <c r="H18" s="35">
        <v>7</v>
      </c>
      <c r="I18" s="185">
        <f t="shared" si="10"/>
        <v>12</v>
      </c>
      <c r="J18" s="44"/>
      <c r="K18" s="32"/>
      <c r="L18" s="33"/>
      <c r="M18" s="43">
        <f t="shared" si="11"/>
      </c>
      <c r="N18" s="35"/>
      <c r="O18" s="45"/>
      <c r="P18" s="68">
        <f t="shared" si="12"/>
      </c>
      <c r="Q18" s="69">
        <f t="shared" si="13"/>
      </c>
      <c r="R18" s="66">
        <f t="shared" si="14"/>
      </c>
      <c r="S18" s="38">
        <f t="shared" si="15"/>
      </c>
      <c r="T18" s="67">
        <f t="shared" si="16"/>
      </c>
      <c r="V18" s="89">
        <f t="shared" si="5"/>
        <v>40829993</v>
      </c>
      <c r="W18" s="89">
        <f t="shared" si="6"/>
        <v>12</v>
      </c>
      <c r="X18" s="89">
        <f t="shared" si="7"/>
      </c>
      <c r="Y18" s="89">
        <f t="shared" si="8"/>
      </c>
    </row>
    <row r="19" spans="1:25" ht="18.75" customHeight="1">
      <c r="A19" s="46">
        <v>105</v>
      </c>
      <c r="B19" s="41" t="s">
        <v>88</v>
      </c>
      <c r="C19" s="50" t="s">
        <v>87</v>
      </c>
      <c r="D19" s="169"/>
      <c r="E19" s="33">
        <v>278</v>
      </c>
      <c r="F19" s="33">
        <v>124</v>
      </c>
      <c r="G19" s="43">
        <f t="shared" si="9"/>
        <v>402</v>
      </c>
      <c r="H19" s="35">
        <v>7</v>
      </c>
      <c r="I19" s="185">
        <f t="shared" si="10"/>
        <v>13</v>
      </c>
      <c r="J19" s="44"/>
      <c r="K19" s="32"/>
      <c r="L19" s="33"/>
      <c r="M19" s="43">
        <f t="shared" si="11"/>
      </c>
      <c r="N19" s="35"/>
      <c r="O19" s="45"/>
      <c r="P19" s="68">
        <f t="shared" si="12"/>
      </c>
      <c r="Q19" s="69">
        <f t="shared" si="13"/>
      </c>
      <c r="R19" s="66">
        <f t="shared" si="14"/>
      </c>
      <c r="S19" s="38">
        <f t="shared" si="15"/>
      </c>
      <c r="T19" s="67">
        <f t="shared" si="16"/>
      </c>
      <c r="U19" s="70"/>
      <c r="V19" s="89">
        <f t="shared" si="5"/>
        <v>40323993</v>
      </c>
      <c r="W19" s="89">
        <f t="shared" si="6"/>
        <v>13</v>
      </c>
      <c r="X19" s="89">
        <f t="shared" si="7"/>
      </c>
      <c r="Y19" s="89">
        <f t="shared" si="8"/>
      </c>
    </row>
    <row r="20" spans="1:25" ht="18.75" customHeight="1">
      <c r="A20" s="40">
        <v>106</v>
      </c>
      <c r="B20" s="52" t="s">
        <v>148</v>
      </c>
      <c r="C20" s="47" t="s">
        <v>81</v>
      </c>
      <c r="D20" s="169"/>
      <c r="E20" s="33">
        <v>252</v>
      </c>
      <c r="F20" s="33">
        <v>148</v>
      </c>
      <c r="G20" s="43">
        <f t="shared" si="9"/>
        <v>400</v>
      </c>
      <c r="H20" s="35">
        <v>5</v>
      </c>
      <c r="I20" s="185">
        <f t="shared" si="10"/>
        <v>14</v>
      </c>
      <c r="J20" s="44"/>
      <c r="K20" s="32"/>
      <c r="L20" s="33"/>
      <c r="M20" s="43">
        <f t="shared" si="11"/>
      </c>
      <c r="N20" s="35"/>
      <c r="O20" s="44"/>
      <c r="P20" s="68">
        <f t="shared" si="12"/>
      </c>
      <c r="Q20" s="69">
        <f t="shared" si="13"/>
      </c>
      <c r="R20" s="66">
        <f t="shared" si="14"/>
      </c>
      <c r="S20" s="38">
        <f t="shared" si="15"/>
      </c>
      <c r="T20" s="67">
        <f t="shared" si="16"/>
      </c>
      <c r="V20" s="89">
        <f t="shared" si="5"/>
        <v>40147995</v>
      </c>
      <c r="W20" s="89">
        <f t="shared" si="6"/>
        <v>14</v>
      </c>
      <c r="X20" s="89">
        <f t="shared" si="7"/>
      </c>
      <c r="Y20" s="89">
        <f t="shared" si="8"/>
      </c>
    </row>
    <row r="21" spans="1:25" ht="18.75" customHeight="1">
      <c r="A21" s="46">
        <v>107</v>
      </c>
      <c r="B21" s="41" t="s">
        <v>189</v>
      </c>
      <c r="C21" s="97" t="s">
        <v>141</v>
      </c>
      <c r="D21" s="169">
        <v>0.65625</v>
      </c>
      <c r="E21" s="33">
        <v>280</v>
      </c>
      <c r="F21" s="33">
        <v>120</v>
      </c>
      <c r="G21" s="43">
        <f t="shared" si="9"/>
        <v>400</v>
      </c>
      <c r="H21" s="35">
        <v>3</v>
      </c>
      <c r="I21" s="185">
        <f t="shared" si="10"/>
        <v>15</v>
      </c>
      <c r="J21" s="44"/>
      <c r="K21" s="32"/>
      <c r="L21" s="33"/>
      <c r="M21" s="43">
        <f t="shared" si="11"/>
      </c>
      <c r="N21" s="35"/>
      <c r="O21" s="45"/>
      <c r="P21" s="68">
        <f t="shared" si="12"/>
      </c>
      <c r="Q21" s="69">
        <f t="shared" si="13"/>
      </c>
      <c r="R21" s="66">
        <f t="shared" si="14"/>
      </c>
      <c r="S21" s="38">
        <f t="shared" si="15"/>
      </c>
      <c r="T21" s="67">
        <f t="shared" si="16"/>
      </c>
      <c r="V21" s="89">
        <f t="shared" si="5"/>
        <v>40119997</v>
      </c>
      <c r="W21" s="89">
        <f t="shared" si="6"/>
        <v>15</v>
      </c>
      <c r="X21" s="89">
        <f t="shared" si="7"/>
      </c>
      <c r="Y21" s="89">
        <f t="shared" si="8"/>
      </c>
    </row>
    <row r="22" spans="1:25" ht="18.75" customHeight="1">
      <c r="A22" s="40">
        <v>108</v>
      </c>
      <c r="B22" s="52" t="s">
        <v>417</v>
      </c>
      <c r="C22" s="47" t="s">
        <v>416</v>
      </c>
      <c r="D22" s="169">
        <v>0.5625</v>
      </c>
      <c r="E22" s="33">
        <v>276</v>
      </c>
      <c r="F22" s="33">
        <v>123</v>
      </c>
      <c r="G22" s="43">
        <f t="shared" si="9"/>
        <v>399</v>
      </c>
      <c r="H22" s="35">
        <v>6</v>
      </c>
      <c r="I22" s="190">
        <f t="shared" si="10"/>
        <v>16</v>
      </c>
      <c r="J22" s="44"/>
      <c r="K22" s="32"/>
      <c r="L22" s="33"/>
      <c r="M22" s="43">
        <f t="shared" si="11"/>
      </c>
      <c r="N22" s="35"/>
      <c r="O22" s="45"/>
      <c r="P22" s="68">
        <f t="shared" si="12"/>
      </c>
      <c r="Q22" s="69">
        <f t="shared" si="13"/>
      </c>
      <c r="R22" s="66">
        <f t="shared" si="14"/>
      </c>
      <c r="S22" s="38">
        <f t="shared" si="15"/>
      </c>
      <c r="T22" s="67">
        <f t="shared" si="16"/>
      </c>
      <c r="V22" s="89">
        <f t="shared" si="5"/>
        <v>40022994</v>
      </c>
      <c r="W22" s="89">
        <f t="shared" si="6"/>
        <v>16</v>
      </c>
      <c r="X22" s="89">
        <f t="shared" si="7"/>
      </c>
      <c r="Y22" s="89">
        <f t="shared" si="8"/>
      </c>
    </row>
    <row r="23" spans="1:25" ht="18.75" customHeight="1">
      <c r="A23" s="46">
        <v>109</v>
      </c>
      <c r="B23" s="41" t="s">
        <v>149</v>
      </c>
      <c r="C23" s="50" t="s">
        <v>150</v>
      </c>
      <c r="D23" s="169">
        <v>0.6875</v>
      </c>
      <c r="E23" s="33">
        <v>279</v>
      </c>
      <c r="F23" s="33">
        <v>118</v>
      </c>
      <c r="G23" s="43">
        <f t="shared" si="9"/>
        <v>397</v>
      </c>
      <c r="H23" s="35">
        <v>9</v>
      </c>
      <c r="I23" s="185">
        <f t="shared" si="10"/>
        <v>17</v>
      </c>
      <c r="J23" s="44"/>
      <c r="K23" s="32"/>
      <c r="L23" s="33"/>
      <c r="M23" s="43">
        <f t="shared" si="11"/>
      </c>
      <c r="N23" s="35"/>
      <c r="O23" s="45"/>
      <c r="P23" s="68">
        <f t="shared" si="12"/>
      </c>
      <c r="Q23" s="69">
        <f t="shared" si="13"/>
      </c>
      <c r="R23" s="66">
        <f t="shared" si="14"/>
      </c>
      <c r="S23" s="38">
        <f t="shared" si="15"/>
      </c>
      <c r="T23" s="67">
        <f t="shared" si="16"/>
      </c>
      <c r="V23" s="89">
        <f t="shared" si="5"/>
        <v>39817991</v>
      </c>
      <c r="W23" s="89">
        <f t="shared" si="6"/>
        <v>17</v>
      </c>
      <c r="X23" s="89">
        <f t="shared" si="7"/>
      </c>
      <c r="Y23" s="89">
        <f t="shared" si="8"/>
      </c>
    </row>
    <row r="24" spans="1:25" ht="18.75" customHeight="1">
      <c r="A24" s="40">
        <v>110</v>
      </c>
      <c r="B24" s="172" t="s">
        <v>468</v>
      </c>
      <c r="C24" s="174" t="s">
        <v>335</v>
      </c>
      <c r="D24" s="169"/>
      <c r="E24" s="33">
        <v>277</v>
      </c>
      <c r="F24" s="33">
        <v>118</v>
      </c>
      <c r="G24" s="43">
        <f t="shared" si="9"/>
        <v>395</v>
      </c>
      <c r="H24" s="35">
        <v>8</v>
      </c>
      <c r="I24" s="185">
        <f t="shared" si="10"/>
        <v>18</v>
      </c>
      <c r="J24" s="44"/>
      <c r="K24" s="32"/>
      <c r="L24" s="33"/>
      <c r="M24" s="43">
        <f t="shared" si="11"/>
      </c>
      <c r="N24" s="35"/>
      <c r="O24" s="44"/>
      <c r="P24" s="68">
        <f t="shared" si="12"/>
      </c>
      <c r="Q24" s="69">
        <f t="shared" si="13"/>
      </c>
      <c r="R24" s="66">
        <f t="shared" si="14"/>
      </c>
      <c r="S24" s="38">
        <f t="shared" si="15"/>
      </c>
      <c r="T24" s="67">
        <f t="shared" si="16"/>
      </c>
      <c r="V24" s="89">
        <f t="shared" si="5"/>
        <v>39617992</v>
      </c>
      <c r="W24" s="89">
        <f t="shared" si="6"/>
        <v>18</v>
      </c>
      <c r="X24" s="89">
        <f t="shared" si="7"/>
      </c>
      <c r="Y24" s="89">
        <f t="shared" si="8"/>
      </c>
    </row>
    <row r="25" spans="1:25" ht="18.75" customHeight="1">
      <c r="A25" s="46">
        <v>111</v>
      </c>
      <c r="B25" s="41" t="s">
        <v>374</v>
      </c>
      <c r="C25" s="47" t="s">
        <v>358</v>
      </c>
      <c r="D25" s="169">
        <v>0.375</v>
      </c>
      <c r="E25" s="33">
        <v>290</v>
      </c>
      <c r="F25" s="33">
        <v>98</v>
      </c>
      <c r="G25" s="43">
        <f t="shared" si="9"/>
        <v>388</v>
      </c>
      <c r="H25" s="35">
        <v>18</v>
      </c>
      <c r="I25" s="185">
        <f t="shared" si="10"/>
        <v>19</v>
      </c>
      <c r="J25" s="44"/>
      <c r="K25" s="32"/>
      <c r="L25" s="33"/>
      <c r="M25" s="43">
        <f t="shared" si="11"/>
      </c>
      <c r="N25" s="35"/>
      <c r="O25" s="45"/>
      <c r="P25" s="68">
        <f t="shared" si="12"/>
      </c>
      <c r="Q25" s="69">
        <f t="shared" si="13"/>
      </c>
      <c r="R25" s="66">
        <f t="shared" si="14"/>
      </c>
      <c r="S25" s="38">
        <f t="shared" si="15"/>
      </c>
      <c r="T25" s="67">
        <f t="shared" si="16"/>
      </c>
      <c r="V25" s="89">
        <f t="shared" si="5"/>
        <v>38897982</v>
      </c>
      <c r="W25" s="89">
        <f t="shared" si="6"/>
        <v>19</v>
      </c>
      <c r="X25" s="89">
        <f t="shared" si="7"/>
      </c>
      <c r="Y25" s="89">
        <f t="shared" si="8"/>
      </c>
    </row>
    <row r="26" spans="1:25" ht="18.75" customHeight="1">
      <c r="A26" s="40">
        <v>112</v>
      </c>
      <c r="B26" s="41" t="s">
        <v>466</v>
      </c>
      <c r="C26" s="42" t="s">
        <v>138</v>
      </c>
      <c r="D26" s="169"/>
      <c r="E26" s="33">
        <v>271</v>
      </c>
      <c r="F26" s="33">
        <v>107</v>
      </c>
      <c r="G26" s="43">
        <f t="shared" si="9"/>
        <v>378</v>
      </c>
      <c r="H26" s="35">
        <v>4</v>
      </c>
      <c r="I26" s="185">
        <f t="shared" si="10"/>
        <v>20</v>
      </c>
      <c r="J26" s="44"/>
      <c r="K26" s="32"/>
      <c r="L26" s="33"/>
      <c r="M26" s="43">
        <f t="shared" si="11"/>
      </c>
      <c r="N26" s="35"/>
      <c r="O26" s="45"/>
      <c r="P26" s="68">
        <f t="shared" si="12"/>
      </c>
      <c r="Q26" s="69">
        <f t="shared" si="13"/>
      </c>
      <c r="R26" s="66">
        <f t="shared" si="14"/>
      </c>
      <c r="S26" s="38">
        <f t="shared" si="15"/>
      </c>
      <c r="T26" s="67">
        <f t="shared" si="16"/>
      </c>
      <c r="V26" s="89">
        <f t="shared" si="5"/>
        <v>37906996</v>
      </c>
      <c r="W26" s="89">
        <f t="shared" si="6"/>
        <v>20</v>
      </c>
      <c r="X26" s="89">
        <f t="shared" si="7"/>
      </c>
      <c r="Y26" s="89">
        <f t="shared" si="8"/>
      </c>
    </row>
    <row r="27" spans="1:25" ht="18.75" customHeight="1">
      <c r="A27" s="46">
        <v>113</v>
      </c>
      <c r="B27" s="41" t="s">
        <v>305</v>
      </c>
      <c r="C27" s="47" t="s">
        <v>289</v>
      </c>
      <c r="D27" s="169"/>
      <c r="E27" s="33">
        <v>277</v>
      </c>
      <c r="F27" s="33">
        <v>101</v>
      </c>
      <c r="G27" s="43">
        <f t="shared" si="9"/>
        <v>378</v>
      </c>
      <c r="H27" s="35">
        <v>10</v>
      </c>
      <c r="I27" s="190">
        <f t="shared" si="10"/>
        <v>21</v>
      </c>
      <c r="J27" s="44"/>
      <c r="K27" s="32"/>
      <c r="L27" s="33"/>
      <c r="M27" s="43">
        <f t="shared" si="11"/>
      </c>
      <c r="N27" s="35"/>
      <c r="O27" s="53"/>
      <c r="P27" s="68">
        <f t="shared" si="12"/>
      </c>
      <c r="Q27" s="69">
        <f t="shared" si="13"/>
      </c>
      <c r="R27" s="66">
        <f t="shared" si="14"/>
      </c>
      <c r="S27" s="38">
        <f t="shared" si="15"/>
      </c>
      <c r="T27" s="67">
        <f t="shared" si="16"/>
      </c>
      <c r="V27" s="89">
        <f t="shared" si="5"/>
        <v>37900990</v>
      </c>
      <c r="W27" s="89">
        <f t="shared" si="6"/>
        <v>21</v>
      </c>
      <c r="X27" s="89">
        <f t="shared" si="7"/>
      </c>
      <c r="Y27" s="89">
        <f t="shared" si="8"/>
      </c>
    </row>
    <row r="28" spans="1:25" s="8" customFormat="1" ht="18.75" customHeight="1">
      <c r="A28" s="54">
        <v>114</v>
      </c>
      <c r="B28" s="98" t="s">
        <v>415</v>
      </c>
      <c r="C28" s="99" t="s">
        <v>416</v>
      </c>
      <c r="D28" s="170"/>
      <c r="E28" s="91">
        <v>291</v>
      </c>
      <c r="F28" s="56">
        <v>70</v>
      </c>
      <c r="G28" s="73">
        <f t="shared" si="9"/>
        <v>361</v>
      </c>
      <c r="H28" s="92">
        <v>20</v>
      </c>
      <c r="I28" s="193">
        <f t="shared" si="10"/>
        <v>22</v>
      </c>
      <c r="J28" s="37"/>
      <c r="K28" s="55"/>
      <c r="L28" s="56"/>
      <c r="M28" s="73">
        <f t="shared" si="11"/>
      </c>
      <c r="N28" s="92"/>
      <c r="O28" s="37"/>
      <c r="P28" s="72">
        <f t="shared" si="12"/>
      </c>
      <c r="Q28" s="75">
        <f t="shared" si="13"/>
      </c>
      <c r="R28" s="76">
        <f t="shared" si="14"/>
      </c>
      <c r="S28" s="60">
        <f t="shared" si="15"/>
      </c>
      <c r="T28" s="77">
        <f t="shared" si="16"/>
      </c>
      <c r="V28" s="88">
        <f t="shared" si="5"/>
        <v>36169980</v>
      </c>
      <c r="W28" s="88">
        <f t="shared" si="6"/>
        <v>22</v>
      </c>
      <c r="X28" s="88">
        <f t="shared" si="7"/>
      </c>
      <c r="Y28" s="88">
        <f t="shared" si="8"/>
      </c>
    </row>
    <row r="29" spans="16:20" ht="12.75">
      <c r="P29" s="5"/>
      <c r="Q29" s="5"/>
      <c r="R29" s="5"/>
      <c r="T29" s="5"/>
    </row>
    <row r="30" spans="16:20" ht="12.75">
      <c r="P30" s="5"/>
      <c r="Q30" s="5"/>
      <c r="R30" s="5"/>
      <c r="T30" s="5"/>
    </row>
  </sheetData>
  <sheetProtection/>
  <conditionalFormatting sqref="L7:L28">
    <cfRule type="cellIs" priority="2" dxfId="2" operator="lessThan" stopIfTrue="1">
      <formula>125</formula>
    </cfRule>
    <cfRule type="cellIs" priority="3" dxfId="1" operator="between" stopIfTrue="1">
      <formula>125</formula>
      <formula>149</formula>
    </cfRule>
    <cfRule type="cellIs" priority="4" dxfId="0" operator="greaterThanOrEqual" stopIfTrue="1">
      <formula>150</formula>
    </cfRule>
  </conditionalFormatting>
  <conditionalFormatting sqref="K7:K28">
    <cfRule type="cellIs" priority="5" dxfId="2" operator="lessThan" stopIfTrue="1">
      <formula>275</formula>
    </cfRule>
    <cfRule type="cellIs" priority="6" dxfId="1" operator="between" stopIfTrue="1">
      <formula>275</formula>
      <formula>299</formula>
    </cfRule>
    <cfRule type="cellIs" priority="7" dxfId="0" operator="greaterThanOrEqual" stopIfTrue="1">
      <formula>300</formula>
    </cfRule>
  </conditionalFormatting>
  <conditionalFormatting sqref="I7:I28">
    <cfRule type="cellIs" priority="8" dxfId="1" operator="between" stopIfTrue="1">
      <formula>1</formula>
      <formula>6</formula>
    </cfRule>
    <cfRule type="cellIs" priority="9" dxfId="2" operator="greaterThanOrEqual" stopIfTrue="1">
      <formula>7</formula>
    </cfRule>
  </conditionalFormatting>
  <conditionalFormatting sqref="T7:T28">
    <cfRule type="cellIs" priority="10" dxfId="24" operator="between" stopIfTrue="1">
      <formula>1</formula>
      <formula>3</formula>
    </cfRule>
    <cfRule type="cellIs" priority="11" dxfId="2" operator="between" stopIfTrue="1">
      <formula>4</formula>
      <formula>6</formula>
    </cfRule>
    <cfRule type="cellIs" priority="12" dxfId="22" operator="greaterThanOrEqual" stopIfTrue="1">
      <formula>7</formula>
    </cfRule>
  </conditionalFormatting>
  <conditionalFormatting sqref="N9 N13 N24:N27">
    <cfRule type="cellIs" priority="13" dxfId="0" operator="equal" stopIfTrue="1">
      <formula>0</formula>
    </cfRule>
    <cfRule type="cellIs" priority="14" dxfId="1" operator="equal" stopIfTrue="1">
      <formula>1</formula>
    </cfRule>
    <cfRule type="cellIs" priority="15" dxfId="19" operator="greaterThan" stopIfTrue="1">
      <formula>1</formula>
    </cfRule>
  </conditionalFormatting>
  <conditionalFormatting sqref="G7:G28">
    <cfRule type="cellIs" priority="16" dxfId="2" operator="lessThan" stopIfTrue="1">
      <formula>400</formula>
    </cfRule>
    <cfRule type="cellIs" priority="17" dxfId="1" operator="between" stopIfTrue="1">
      <formula>400</formula>
      <formula>449</formula>
    </cfRule>
    <cfRule type="cellIs" priority="18" dxfId="0" operator="greaterThan" stopIfTrue="1">
      <formula>450</formula>
    </cfRule>
  </conditionalFormatting>
  <conditionalFormatting sqref="S7:S28 H7:H28">
    <cfRule type="cellIs" priority="19" dxfId="0" operator="equal" stopIfTrue="1">
      <formula>0</formula>
    </cfRule>
  </conditionalFormatting>
  <conditionalFormatting sqref="E7:E28">
    <cfRule type="cellIs" priority="20" dxfId="0" operator="greaterThanOrEqual" stopIfTrue="1">
      <formula>300</formula>
    </cfRule>
    <cfRule type="cellIs" priority="21" dxfId="1" operator="greaterThanOrEqual" stopIfTrue="1">
      <formula>275</formula>
    </cfRule>
  </conditionalFormatting>
  <conditionalFormatting sqref="F7:F28">
    <cfRule type="cellIs" priority="22" dxfId="0" operator="greaterThanOrEqual" stopIfTrue="1">
      <formula>150</formula>
    </cfRule>
    <cfRule type="cellIs" priority="23" dxfId="1" operator="greaterThanOrEqual" stopIfTrue="1">
      <formula>125</formula>
    </cfRule>
  </conditionalFormatting>
  <conditionalFormatting sqref="M7:M28">
    <cfRule type="cellIs" priority="24" dxfId="0" operator="greaterThanOrEqual" stopIfTrue="1">
      <formula>450</formula>
    </cfRule>
    <cfRule type="cellIs" priority="25" dxfId="1" operator="greaterThanOrEqual" stopIfTrue="1">
      <formula>400</formula>
    </cfRule>
  </conditionalFormatting>
  <conditionalFormatting sqref="R7:R28">
    <cfRule type="cellIs" priority="26" dxfId="0" operator="greaterThanOrEqual" stopIfTrue="1">
      <formula>900</formula>
    </cfRule>
    <cfRule type="cellIs" priority="27" dxfId="1" operator="greaterThanOrEqual" stopIfTrue="1">
      <formula>800</formula>
    </cfRule>
  </conditionalFormatting>
  <conditionalFormatting sqref="Q7:Q28">
    <cfRule type="cellIs" priority="28" dxfId="0" operator="greaterThanOrEqual" stopIfTrue="1">
      <formula>300</formula>
    </cfRule>
    <cfRule type="cellIs" priority="29" dxfId="1" operator="greaterThanOrEqual" stopIfTrue="1">
      <formula>250</formula>
    </cfRule>
  </conditionalFormatting>
  <conditionalFormatting sqref="P7:P28">
    <cfRule type="cellIs" priority="30" dxfId="0" operator="greaterThanOrEqual" stopIfTrue="1">
      <formula>600</formula>
    </cfRule>
    <cfRule type="cellIs" priority="31" dxfId="1" operator="greaterThanOrEqual" stopIfTrue="1">
      <formula>550</formula>
    </cfRule>
  </conditionalFormatting>
  <conditionalFormatting sqref="N7:N28">
    <cfRule type="cellIs" priority="1" dxfId="0" operator="equal" stopIfTrue="1">
      <formula>0</formula>
    </cfRule>
  </conditionalFormatting>
  <printOptions/>
  <pageMargins left="0.23" right="0.5" top="0.48" bottom="0.5" header="0.4921259845" footer="0.4921259845"/>
  <pageSetup horizontalDpi="300" verticalDpi="300" orientation="landscape" paperSize="9" r:id="rId1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2014-04-07T08:18:16Z</cp:lastPrinted>
  <dcterms:created xsi:type="dcterms:W3CDTF">2010-01-06T19:23:34Z</dcterms:created>
  <dcterms:modified xsi:type="dcterms:W3CDTF">2014-04-07T08:22:58Z</dcterms:modified>
  <cp:category/>
  <cp:version/>
  <cp:contentType/>
  <cp:contentStatus/>
</cp:coreProperties>
</file>